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8180" windowHeight="11925"/>
  </bookViews>
  <sheets>
    <sheet name="600万で詳細試算" sheetId="1" r:id="rId1"/>
    <sheet name="400～1200万でざっくり試算 (2)" sheetId="4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X55" i="1"/>
  <c r="X64"/>
  <c r="X63"/>
  <c r="X62"/>
  <c r="X61"/>
  <c r="X60"/>
  <c r="X59"/>
  <c r="X58"/>
  <c r="X57"/>
  <c r="X56"/>
  <c r="X50"/>
  <c r="X51"/>
  <c r="X52"/>
  <c r="X53"/>
  <c r="X54"/>
  <c r="W64"/>
  <c r="W63"/>
  <c r="W62"/>
  <c r="W61"/>
  <c r="W60"/>
  <c r="W59"/>
  <c r="W58"/>
  <c r="W57"/>
  <c r="W56"/>
  <c r="W55"/>
  <c r="U67"/>
  <c r="D68"/>
  <c r="D69" s="1"/>
  <c r="D70" s="1"/>
  <c r="D71" s="1"/>
  <c r="D72" s="1"/>
  <c r="D73" s="1"/>
  <c r="D74" s="1"/>
  <c r="D75" s="1"/>
  <c r="D76" s="1"/>
  <c r="D77" s="1"/>
  <c r="D78" s="1"/>
  <c r="D79" s="1"/>
  <c r="D80" s="1"/>
  <c r="D81" s="1"/>
  <c r="D82" s="1"/>
  <c r="D83" s="1"/>
  <c r="D84" s="1"/>
  <c r="D85" s="1"/>
  <c r="D86" s="1"/>
  <c r="D87" s="1"/>
  <c r="D88" s="1"/>
  <c r="D89" s="1"/>
  <c r="D90" s="1"/>
  <c r="D91" s="1"/>
  <c r="D92" s="1"/>
  <c r="D93" s="1"/>
  <c r="D94" s="1"/>
  <c r="D95" s="1"/>
  <c r="D96" s="1"/>
  <c r="D97" s="1"/>
  <c r="D98" s="1"/>
  <c r="D99" s="1"/>
  <c r="D100" s="1"/>
  <c r="D101" s="1"/>
  <c r="D102" s="1"/>
  <c r="D103" s="1"/>
  <c r="D104" s="1"/>
  <c r="D105" s="1"/>
  <c r="D106" s="1"/>
  <c r="D107" s="1"/>
  <c r="D108" s="1"/>
  <c r="D109" s="1"/>
  <c r="D110" s="1"/>
  <c r="D111" s="1"/>
  <c r="D112" s="1"/>
  <c r="D113" s="1"/>
  <c r="D114" s="1"/>
  <c r="D115" s="1"/>
  <c r="D116" s="1"/>
  <c r="D117" s="1"/>
  <c r="D118" s="1"/>
  <c r="D119" s="1"/>
  <c r="D67"/>
  <c r="S64"/>
  <c r="S63"/>
  <c r="S62"/>
  <c r="S61"/>
  <c r="S60"/>
  <c r="S59"/>
  <c r="S58"/>
  <c r="S57"/>
  <c r="S56"/>
  <c r="S55"/>
  <c r="S54"/>
  <c r="S53"/>
  <c r="S52"/>
  <c r="S51"/>
  <c r="S50"/>
  <c r="S49"/>
  <c r="S48"/>
  <c r="S47"/>
  <c r="S46"/>
  <c r="S45"/>
  <c r="S44"/>
  <c r="S43"/>
  <c r="S42"/>
  <c r="S41"/>
  <c r="S40"/>
  <c r="S39"/>
  <c r="S38"/>
  <c r="S37"/>
  <c r="S36"/>
  <c r="U64"/>
  <c r="U63"/>
  <c r="U62"/>
  <c r="U61"/>
  <c r="U60"/>
  <c r="U59"/>
  <c r="U58"/>
  <c r="U57"/>
  <c r="U56"/>
  <c r="U55"/>
  <c r="U54"/>
  <c r="U53"/>
  <c r="U52"/>
  <c r="U51"/>
  <c r="U50"/>
  <c r="U49"/>
  <c r="U48"/>
  <c r="U47"/>
  <c r="U46"/>
  <c r="U45"/>
  <c r="U44"/>
  <c r="U43"/>
  <c r="U42"/>
  <c r="U41"/>
  <c r="U40"/>
  <c r="U39"/>
  <c r="U38"/>
  <c r="U37"/>
  <c r="U36"/>
  <c r="T64"/>
  <c r="T63"/>
  <c r="T62"/>
  <c r="T61"/>
  <c r="T60"/>
  <c r="T59"/>
  <c r="T58"/>
  <c r="T57"/>
  <c r="T56"/>
  <c r="T55"/>
  <c r="T54"/>
  <c r="T53"/>
  <c r="T52"/>
  <c r="T51"/>
  <c r="T50"/>
  <c r="T49"/>
  <c r="T48"/>
  <c r="T47"/>
  <c r="T46"/>
  <c r="T45"/>
  <c r="T44"/>
  <c r="T43"/>
  <c r="T42"/>
  <c r="T41"/>
  <c r="T40"/>
  <c r="T39"/>
  <c r="T38"/>
  <c r="T37"/>
  <c r="T36"/>
  <c r="T30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T10"/>
  <c r="T9"/>
  <c r="T8"/>
  <c r="T7"/>
  <c r="T6"/>
  <c r="T5"/>
  <c r="T4"/>
  <c r="T3"/>
  <c r="T2"/>
  <c r="U33"/>
  <c r="U34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R64"/>
  <c r="Q64"/>
  <c r="R63"/>
  <c r="Q63"/>
  <c r="R62"/>
  <c r="Q62"/>
  <c r="R61"/>
  <c r="Q61"/>
  <c r="R60"/>
  <c r="Q60"/>
  <c r="R59"/>
  <c r="Q59"/>
  <c r="R58"/>
  <c r="Q58"/>
  <c r="R57"/>
  <c r="Q57"/>
  <c r="R56"/>
  <c r="Q56"/>
  <c r="R55"/>
  <c r="Q55"/>
  <c r="R30"/>
  <c r="R29"/>
  <c r="R28"/>
  <c r="R27"/>
  <c r="R26"/>
  <c r="R25"/>
  <c r="R24"/>
  <c r="R23"/>
  <c r="R22"/>
  <c r="R2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/>
  <c r="Q3"/>
  <c r="Q2"/>
  <c r="E36"/>
  <c r="O25"/>
  <c r="O24"/>
  <c r="O23"/>
  <c r="O21"/>
  <c r="O20"/>
  <c r="O19"/>
  <c r="O59"/>
  <c r="O58"/>
  <c r="O57"/>
  <c r="O56"/>
  <c r="O55"/>
  <c r="O54"/>
  <c r="O53"/>
  <c r="L64"/>
  <c r="N64" s="1"/>
  <c r="O64" s="1"/>
  <c r="E64"/>
  <c r="L63"/>
  <c r="M63" s="1"/>
  <c r="E63"/>
  <c r="L62"/>
  <c r="N62" s="1"/>
  <c r="O62" s="1"/>
  <c r="E62"/>
  <c r="L61"/>
  <c r="M61" s="1"/>
  <c r="E61"/>
  <c r="L60"/>
  <c r="N60" s="1"/>
  <c r="O60" s="1"/>
  <c r="E60"/>
  <c r="L59"/>
  <c r="N59" s="1"/>
  <c r="E59"/>
  <c r="L58"/>
  <c r="N58" s="1"/>
  <c r="E58"/>
  <c r="L57"/>
  <c r="N57" s="1"/>
  <c r="E57"/>
  <c r="L56"/>
  <c r="M56" s="1"/>
  <c r="E56"/>
  <c r="L55"/>
  <c r="M55" s="1"/>
  <c r="E55"/>
  <c r="L54"/>
  <c r="M54" s="1"/>
  <c r="E54"/>
  <c r="L53"/>
  <c r="M53" s="1"/>
  <c r="E53"/>
  <c r="L52"/>
  <c r="N52" s="1"/>
  <c r="O52" s="1"/>
  <c r="E52"/>
  <c r="L51"/>
  <c r="M51" s="1"/>
  <c r="E51"/>
  <c r="L50"/>
  <c r="N50" s="1"/>
  <c r="O50" s="1"/>
  <c r="E50"/>
  <c r="L49"/>
  <c r="M49" s="1"/>
  <c r="E49"/>
  <c r="L48"/>
  <c r="N48" s="1"/>
  <c r="O48" s="1"/>
  <c r="E48"/>
  <c r="L47"/>
  <c r="M47" s="1"/>
  <c r="E47"/>
  <c r="L46"/>
  <c r="N46" s="1"/>
  <c r="O46" s="1"/>
  <c r="E46"/>
  <c r="L45"/>
  <c r="M45" s="1"/>
  <c r="E45"/>
  <c r="L44"/>
  <c r="N44" s="1"/>
  <c r="O44" s="1"/>
  <c r="E44"/>
  <c r="L43"/>
  <c r="M43" s="1"/>
  <c r="E43"/>
  <c r="L42"/>
  <c r="N42" s="1"/>
  <c r="O42" s="1"/>
  <c r="E42"/>
  <c r="L41"/>
  <c r="M41" s="1"/>
  <c r="E41"/>
  <c r="L40"/>
  <c r="N40" s="1"/>
  <c r="O40" s="1"/>
  <c r="E40"/>
  <c r="L39"/>
  <c r="M39" s="1"/>
  <c r="E39"/>
  <c r="L38"/>
  <c r="N38" s="1"/>
  <c r="O38" s="1"/>
  <c r="E38"/>
  <c r="L37"/>
  <c r="M37" s="1"/>
  <c r="E37"/>
  <c r="L36"/>
  <c r="N36" s="1"/>
  <c r="O36" s="1"/>
  <c r="N30"/>
  <c r="N29"/>
  <c r="N28"/>
  <c r="N27"/>
  <c r="N26"/>
  <c r="N25"/>
  <c r="N24"/>
  <c r="N23"/>
  <c r="N22"/>
  <c r="N21"/>
  <c r="N20"/>
  <c r="N19"/>
  <c r="L25"/>
  <c r="M25" s="1"/>
  <c r="L24"/>
  <c r="M24" s="1"/>
  <c r="L23"/>
  <c r="L21"/>
  <c r="L20"/>
  <c r="L19"/>
  <c r="M30"/>
  <c r="M29"/>
  <c r="M28"/>
  <c r="M27"/>
  <c r="M26"/>
  <c r="M23"/>
  <c r="M22"/>
  <c r="M21"/>
  <c r="M20"/>
  <c r="M19"/>
  <c r="E25"/>
  <c r="E24"/>
  <c r="E23"/>
  <c r="E21"/>
  <c r="E20"/>
  <c r="E19"/>
  <c r="L17"/>
  <c r="N17" s="1"/>
  <c r="L16"/>
  <c r="N16" s="1"/>
  <c r="L15"/>
  <c r="N15" s="1"/>
  <c r="L13"/>
  <c r="N13" s="1"/>
  <c r="O13" s="1"/>
  <c r="L12"/>
  <c r="N12" s="1"/>
  <c r="L11"/>
  <c r="N11" s="1"/>
  <c r="O11" s="1"/>
  <c r="L9"/>
  <c r="N9" s="1"/>
  <c r="L8"/>
  <c r="N8" s="1"/>
  <c r="O8" s="1"/>
  <c r="L7"/>
  <c r="N7" s="1"/>
  <c r="L5"/>
  <c r="N5" s="1"/>
  <c r="O5" s="1"/>
  <c r="L4"/>
  <c r="N4" s="1"/>
  <c r="L3"/>
  <c r="N3" s="1"/>
  <c r="O3" s="1"/>
  <c r="E18"/>
  <c r="E17"/>
  <c r="E16"/>
  <c r="E15"/>
  <c r="E14"/>
  <c r="E13"/>
  <c r="M13" s="1"/>
  <c r="E12"/>
  <c r="M12" s="1"/>
  <c r="E11"/>
  <c r="M11" s="1"/>
  <c r="E10"/>
  <c r="E9"/>
  <c r="M9" s="1"/>
  <c r="E8"/>
  <c r="E7"/>
  <c r="M7" s="1"/>
  <c r="E6"/>
  <c r="E5"/>
  <c r="M5" s="1"/>
  <c r="E4"/>
  <c r="M4" s="1"/>
  <c r="E3"/>
  <c r="L56" i="4"/>
  <c r="N56" s="1"/>
  <c r="E56"/>
  <c r="M56" s="1"/>
  <c r="L55"/>
  <c r="M55" s="1"/>
  <c r="E55"/>
  <c r="L54"/>
  <c r="N54" s="1"/>
  <c r="E54"/>
  <c r="M54" s="1"/>
  <c r="L53"/>
  <c r="M53" s="1"/>
  <c r="E53"/>
  <c r="L52"/>
  <c r="N52" s="1"/>
  <c r="E52"/>
  <c r="M52" s="1"/>
  <c r="L51"/>
  <c r="M51" s="1"/>
  <c r="E51"/>
  <c r="L50"/>
  <c r="N50" s="1"/>
  <c r="E50"/>
  <c r="M50" s="1"/>
  <c r="L49"/>
  <c r="M49" s="1"/>
  <c r="E49"/>
  <c r="L48"/>
  <c r="N48" s="1"/>
  <c r="E48"/>
  <c r="M48" s="1"/>
  <c r="L47"/>
  <c r="M47" s="1"/>
  <c r="E47"/>
  <c r="L46"/>
  <c r="N46" s="1"/>
  <c r="O46" s="1"/>
  <c r="E46"/>
  <c r="M46" s="1"/>
  <c r="L45"/>
  <c r="M45" s="1"/>
  <c r="E45"/>
  <c r="L44"/>
  <c r="N44" s="1"/>
  <c r="E44"/>
  <c r="M44" s="1"/>
  <c r="L43"/>
  <c r="M43" s="1"/>
  <c r="E43"/>
  <c r="L42"/>
  <c r="N42" s="1"/>
  <c r="E42"/>
  <c r="M42" s="1"/>
  <c r="L41"/>
  <c r="M41" s="1"/>
  <c r="E41"/>
  <c r="L40"/>
  <c r="N40" s="1"/>
  <c r="E40"/>
  <c r="M40" s="1"/>
  <c r="L39"/>
  <c r="M39" s="1"/>
  <c r="E39"/>
  <c r="L38"/>
  <c r="N38" s="1"/>
  <c r="E38"/>
  <c r="M38" s="1"/>
  <c r="L37"/>
  <c r="M37" s="1"/>
  <c r="E37"/>
  <c r="L36"/>
  <c r="N36" s="1"/>
  <c r="E36"/>
  <c r="M36" s="1"/>
  <c r="L35"/>
  <c r="M35" s="1"/>
  <c r="E35"/>
  <c r="L34"/>
  <c r="N34" s="1"/>
  <c r="E34"/>
  <c r="M34" s="1"/>
  <c r="L33"/>
  <c r="M33" s="1"/>
  <c r="E33"/>
  <c r="L32"/>
  <c r="N32" s="1"/>
  <c r="E32"/>
  <c r="M32" s="1"/>
  <c r="L31"/>
  <c r="M31" s="1"/>
  <c r="E31"/>
  <c r="L30"/>
  <c r="N30" s="1"/>
  <c r="E30"/>
  <c r="M30" s="1"/>
  <c r="L29"/>
  <c r="M29" s="1"/>
  <c r="E29"/>
  <c r="L28"/>
  <c r="N28" s="1"/>
  <c r="E28"/>
  <c r="M28" s="1"/>
  <c r="L27"/>
  <c r="M27" s="1"/>
  <c r="E27"/>
  <c r="L26"/>
  <c r="N26" s="1"/>
  <c r="E26"/>
  <c r="L25"/>
  <c r="M25" s="1"/>
  <c r="E25"/>
  <c r="L24"/>
  <c r="N24" s="1"/>
  <c r="O24" s="1"/>
  <c r="E24"/>
  <c r="L23"/>
  <c r="M23" s="1"/>
  <c r="E23"/>
  <c r="L22"/>
  <c r="N22" s="1"/>
  <c r="E22"/>
  <c r="L21"/>
  <c r="M21" s="1"/>
  <c r="E21"/>
  <c r="L20"/>
  <c r="N20" s="1"/>
  <c r="E20"/>
  <c r="L19"/>
  <c r="M19" s="1"/>
  <c r="E19"/>
  <c r="L18"/>
  <c r="N18" s="1"/>
  <c r="E18"/>
  <c r="L17"/>
  <c r="M17" s="1"/>
  <c r="E17"/>
  <c r="L16"/>
  <c r="N16" s="1"/>
  <c r="E16"/>
  <c r="L15"/>
  <c r="M15" s="1"/>
  <c r="E15"/>
  <c r="L14"/>
  <c r="N14" s="1"/>
  <c r="E14"/>
  <c r="L13"/>
  <c r="M13" s="1"/>
  <c r="E13"/>
  <c r="L12"/>
  <c r="N12" s="1"/>
  <c r="E12"/>
  <c r="L11"/>
  <c r="M11" s="1"/>
  <c r="E11"/>
  <c r="L10"/>
  <c r="N10" s="1"/>
  <c r="E10"/>
  <c r="L9"/>
  <c r="M9" s="1"/>
  <c r="E9"/>
  <c r="L8"/>
  <c r="N8" s="1"/>
  <c r="E8"/>
  <c r="L7"/>
  <c r="M7" s="1"/>
  <c r="E7"/>
  <c r="L6"/>
  <c r="N6" s="1"/>
  <c r="E6"/>
  <c r="L5"/>
  <c r="M5" s="1"/>
  <c r="E5"/>
  <c r="L4"/>
  <c r="N4" s="1"/>
  <c r="E4"/>
  <c r="L3"/>
  <c r="M3" s="1"/>
  <c r="E3"/>
  <c r="L2"/>
  <c r="N2" s="1"/>
  <c r="O2" s="1"/>
  <c r="E2"/>
  <c r="L30" i="1"/>
  <c r="L29"/>
  <c r="O29" s="1"/>
  <c r="L28"/>
  <c r="L27"/>
  <c r="O27" s="1"/>
  <c r="L26"/>
  <c r="L22"/>
  <c r="O22" s="1"/>
  <c r="L18"/>
  <c r="N18" s="1"/>
  <c r="L14"/>
  <c r="N14" s="1"/>
  <c r="O14" s="1"/>
  <c r="L10"/>
  <c r="N10" s="1"/>
  <c r="L6"/>
  <c r="N6" s="1"/>
  <c r="O6" s="1"/>
  <c r="L2"/>
  <c r="N2" s="1"/>
  <c r="O2" s="1"/>
  <c r="E30"/>
  <c r="E29"/>
  <c r="E28"/>
  <c r="E27"/>
  <c r="E26"/>
  <c r="E22"/>
  <c r="E2"/>
  <c r="M36" l="1"/>
  <c r="N37"/>
  <c r="O37" s="1"/>
  <c r="M38"/>
  <c r="N39"/>
  <c r="O39" s="1"/>
  <c r="M40"/>
  <c r="N41"/>
  <c r="O41" s="1"/>
  <c r="M42"/>
  <c r="N43"/>
  <c r="O43" s="1"/>
  <c r="M44"/>
  <c r="N45"/>
  <c r="O45" s="1"/>
  <c r="M46"/>
  <c r="N47"/>
  <c r="O47" s="1"/>
  <c r="M48"/>
  <c r="N49"/>
  <c r="O49" s="1"/>
  <c r="M50"/>
  <c r="N51"/>
  <c r="O51" s="1"/>
  <c r="M52"/>
  <c r="N53"/>
  <c r="N54"/>
  <c r="N55"/>
  <c r="N56"/>
  <c r="M57"/>
  <c r="M58"/>
  <c r="M59"/>
  <c r="M60"/>
  <c r="N61"/>
  <c r="O61" s="1"/>
  <c r="M62"/>
  <c r="N63"/>
  <c r="O63" s="1"/>
  <c r="M64"/>
  <c r="O10"/>
  <c r="O18"/>
  <c r="O26"/>
  <c r="O28"/>
  <c r="O30"/>
  <c r="M8"/>
  <c r="O4"/>
  <c r="O7"/>
  <c r="O9"/>
  <c r="O12"/>
  <c r="O16"/>
  <c r="M3"/>
  <c r="M6"/>
  <c r="M10"/>
  <c r="M14"/>
  <c r="O15"/>
  <c r="O17"/>
  <c r="M15"/>
  <c r="M17"/>
  <c r="M16"/>
  <c r="O4" i="4"/>
  <c r="O6"/>
  <c r="O8"/>
  <c r="O10"/>
  <c r="O12"/>
  <c r="O26"/>
  <c r="O28"/>
  <c r="O30"/>
  <c r="O32"/>
  <c r="O34"/>
  <c r="O48"/>
  <c r="O50"/>
  <c r="O52"/>
  <c r="O54"/>
  <c r="O56"/>
  <c r="M2"/>
  <c r="N3"/>
  <c r="O3" s="1"/>
  <c r="M4"/>
  <c r="N5"/>
  <c r="O5" s="1"/>
  <c r="M6"/>
  <c r="N7"/>
  <c r="O7" s="1"/>
  <c r="M8"/>
  <c r="N9"/>
  <c r="O9" s="1"/>
  <c r="M10"/>
  <c r="N11"/>
  <c r="O11" s="1"/>
  <c r="M12"/>
  <c r="N13"/>
  <c r="O13" s="1"/>
  <c r="M14"/>
  <c r="N15"/>
  <c r="O15" s="1"/>
  <c r="M16"/>
  <c r="N17"/>
  <c r="O17" s="1"/>
  <c r="M18"/>
  <c r="N19"/>
  <c r="O19" s="1"/>
  <c r="M20"/>
  <c r="N21"/>
  <c r="O21" s="1"/>
  <c r="M22"/>
  <c r="N23"/>
  <c r="O23" s="1"/>
  <c r="M24"/>
  <c r="N25"/>
  <c r="O25" s="1"/>
  <c r="M26"/>
  <c r="N27"/>
  <c r="O27" s="1"/>
  <c r="N29"/>
  <c r="O29" s="1"/>
  <c r="N31"/>
  <c r="O31" s="1"/>
  <c r="N33"/>
  <c r="O33" s="1"/>
  <c r="N35"/>
  <c r="O35" s="1"/>
  <c r="N37"/>
  <c r="O37" s="1"/>
  <c r="N39"/>
  <c r="O39" s="1"/>
  <c r="N41"/>
  <c r="O41" s="1"/>
  <c r="N43"/>
  <c r="O43" s="1"/>
  <c r="N45"/>
  <c r="O45" s="1"/>
  <c r="N47"/>
  <c r="O47" s="1"/>
  <c r="N49"/>
  <c r="O49" s="1"/>
  <c r="N51"/>
  <c r="O51" s="1"/>
  <c r="N53"/>
  <c r="O53" s="1"/>
  <c r="N55"/>
  <c r="O55" s="1"/>
  <c r="M2" i="1"/>
  <c r="M18"/>
  <c r="O42" i="4" l="1"/>
  <c r="O38"/>
  <c r="O20"/>
  <c r="O16"/>
  <c r="O44"/>
  <c r="O40"/>
  <c r="O36"/>
  <c r="O22"/>
  <c r="O18"/>
  <c r="O14"/>
</calcChain>
</file>

<file path=xl/sharedStrings.xml><?xml version="1.0" encoding="utf-8"?>
<sst xmlns="http://schemas.openxmlformats.org/spreadsheetml/2006/main" count="48" uniqueCount="18">
  <si>
    <t>収入の多い方パートナーの収入</t>
    <phoneticPr fontId="2"/>
  </si>
  <si>
    <t>収入の少ない方パートナーの収入</t>
    <phoneticPr fontId="2"/>
  </si>
  <si>
    <t>扶養者控除(所得税用)</t>
    <phoneticPr fontId="2"/>
  </si>
  <si>
    <t>扶養者控除(住民税用)</t>
    <phoneticPr fontId="2"/>
  </si>
  <si>
    <t>手元に残るお金</t>
    <phoneticPr fontId="2"/>
  </si>
  <si>
    <t>「取られた」感じがする金額</t>
    <phoneticPr fontId="2"/>
  </si>
  <si>
    <t>収入合計</t>
    <phoneticPr fontId="2"/>
  </si>
  <si>
    <t>手元/合計</t>
    <phoneticPr fontId="2"/>
  </si>
  <si>
    <t>(収入の多いパートナーの)所得税</t>
    <phoneticPr fontId="2"/>
  </si>
  <si>
    <t>(収入の多いパートナーの)住民税</t>
    <phoneticPr fontId="2"/>
  </si>
  <si>
    <t>(収入の少ないパートナーの)所得税</t>
    <phoneticPr fontId="2"/>
  </si>
  <si>
    <t>(収入の少いパートナーの)住民税</t>
    <phoneticPr fontId="2"/>
  </si>
  <si>
    <t>扶養者が「働く程に損をする」感じがする金額</t>
    <phoneticPr fontId="2"/>
  </si>
  <si>
    <t>http://www.zeikin5.com/</t>
  </si>
  <si>
    <t>(収入の多いパートナーの)国民保険料</t>
    <phoneticPr fontId="2"/>
  </si>
  <si>
    <t>(収入の少いパートナーの)国民保険料</t>
    <phoneticPr fontId="2"/>
  </si>
  <si>
    <t>(収入の多いパートナーの)厚生年金</t>
    <phoneticPr fontId="2"/>
  </si>
  <si>
    <t>(収入の少いパートナーの)厚生年金料</t>
    <phoneticPr fontId="2"/>
  </si>
</sst>
</file>

<file path=xl/styles.xml><?xml version="1.0" encoding="utf-8"?>
<styleSheet xmlns="http://schemas.openxmlformats.org/spreadsheetml/2006/main">
  <fonts count="8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4"/>
      <name val="ＭＳ Ｐゴシック"/>
      <family val="2"/>
      <charset val="128"/>
      <scheme val="minor"/>
    </font>
    <font>
      <sz val="11"/>
      <color rgb="FF0070C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1"/>
      <color theme="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3" fontId="0" fillId="0" borderId="0" xfId="0" applyNumberFormat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>
      <alignment vertical="center"/>
    </xf>
    <xf numFmtId="3" fontId="0" fillId="0" borderId="3" xfId="0" applyNumberFormat="1" applyBorder="1">
      <alignment vertical="center"/>
    </xf>
    <xf numFmtId="3" fontId="0" fillId="0" borderId="4" xfId="0" applyNumberFormat="1" applyBorder="1">
      <alignment vertical="center"/>
    </xf>
    <xf numFmtId="0" fontId="0" fillId="0" borderId="5" xfId="0" applyBorder="1" applyAlignment="1">
      <alignment vertical="center" wrapText="1"/>
    </xf>
    <xf numFmtId="0" fontId="0" fillId="0" borderId="0" xfId="0" applyBorder="1">
      <alignment vertical="center"/>
    </xf>
    <xf numFmtId="3" fontId="0" fillId="0" borderId="0" xfId="0" applyNumberFormat="1" applyBorder="1">
      <alignment vertical="center"/>
    </xf>
    <xf numFmtId="0" fontId="0" fillId="0" borderId="6" xfId="0" applyBorder="1" applyAlignment="1">
      <alignment vertical="center" wrapText="1"/>
    </xf>
    <xf numFmtId="0" fontId="0" fillId="0" borderId="7" xfId="0" applyBorder="1">
      <alignment vertical="center"/>
    </xf>
    <xf numFmtId="3" fontId="0" fillId="0" borderId="7" xfId="0" applyNumberFormat="1" applyBorder="1">
      <alignment vertical="center"/>
    </xf>
    <xf numFmtId="0" fontId="0" fillId="0" borderId="0" xfId="0" applyNumberForma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3" fontId="1" fillId="0" borderId="1" xfId="0" applyNumberFormat="1" applyFont="1" applyBorder="1">
      <alignment vertical="center"/>
    </xf>
    <xf numFmtId="3" fontId="4" fillId="0" borderId="1" xfId="0" applyNumberFormat="1" applyFont="1" applyBorder="1">
      <alignment vertical="center"/>
    </xf>
    <xf numFmtId="0" fontId="3" fillId="0" borderId="0" xfId="0" applyFo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3" fontId="5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5" fillId="0" borderId="0" xfId="0" applyNumberFormat="1" applyFont="1">
      <alignment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scatterChart>
        <c:scatterStyle val="smoothMarker"/>
        <c:ser>
          <c:idx val="0"/>
          <c:order val="0"/>
          <c:xVal>
            <c:numRef>
              <c:f>'600万で詳細試算'!$D$50:$D$64</c:f>
              <c:numCache>
                <c:formatCode>General</c:formatCode>
                <c:ptCount val="15"/>
                <c:pt idx="0">
                  <c:v>700000</c:v>
                </c:pt>
                <c:pt idx="1">
                  <c:v>750000</c:v>
                </c:pt>
                <c:pt idx="2">
                  <c:v>800000</c:v>
                </c:pt>
                <c:pt idx="3">
                  <c:v>850000</c:v>
                </c:pt>
                <c:pt idx="4">
                  <c:v>900000</c:v>
                </c:pt>
                <c:pt idx="5">
                  <c:v>950000</c:v>
                </c:pt>
                <c:pt idx="6">
                  <c:v>1000000</c:v>
                </c:pt>
                <c:pt idx="7">
                  <c:v>1050000</c:v>
                </c:pt>
                <c:pt idx="8">
                  <c:v>1100000</c:v>
                </c:pt>
                <c:pt idx="9">
                  <c:v>1150000</c:v>
                </c:pt>
                <c:pt idx="10">
                  <c:v>1200000</c:v>
                </c:pt>
                <c:pt idx="11">
                  <c:v>1400000</c:v>
                </c:pt>
                <c:pt idx="12">
                  <c:v>1600000</c:v>
                </c:pt>
                <c:pt idx="13">
                  <c:v>1800000</c:v>
                </c:pt>
                <c:pt idx="14">
                  <c:v>2000000</c:v>
                </c:pt>
              </c:numCache>
            </c:numRef>
          </c:xVal>
          <c:yVal>
            <c:numRef>
              <c:f>'600万で詳細試算'!$X$50:$X$64</c:f>
              <c:numCache>
                <c:formatCode>#,##0</c:formatCode>
                <c:ptCount val="15"/>
                <c:pt idx="0">
                  <c:v>700000</c:v>
                </c:pt>
                <c:pt idx="1">
                  <c:v>750000</c:v>
                </c:pt>
                <c:pt idx="2">
                  <c:v>800000</c:v>
                </c:pt>
                <c:pt idx="3">
                  <c:v>850000</c:v>
                </c:pt>
                <c:pt idx="4">
                  <c:v>900000</c:v>
                </c:pt>
                <c:pt idx="5">
                  <c:v>820660</c:v>
                </c:pt>
                <c:pt idx="6">
                  <c:v>866380</c:v>
                </c:pt>
                <c:pt idx="7">
                  <c:v>898920</c:v>
                </c:pt>
                <c:pt idx="8">
                  <c:v>935035</c:v>
                </c:pt>
                <c:pt idx="9">
                  <c:v>968105</c:v>
                </c:pt>
                <c:pt idx="10">
                  <c:v>1001175</c:v>
                </c:pt>
                <c:pt idx="11">
                  <c:v>1133455</c:v>
                </c:pt>
                <c:pt idx="12">
                  <c:v>1265735</c:v>
                </c:pt>
                <c:pt idx="13">
                  <c:v>1415725</c:v>
                </c:pt>
                <c:pt idx="14">
                  <c:v>1563185</c:v>
                </c:pt>
              </c:numCache>
            </c:numRef>
          </c:yVal>
          <c:smooth val="1"/>
        </c:ser>
        <c:axId val="133126784"/>
        <c:axId val="133098112"/>
      </c:scatterChart>
      <c:valAx>
        <c:axId val="133126784"/>
        <c:scaling>
          <c:orientation val="minMax"/>
          <c:max val="1500000"/>
          <c:min val="800000"/>
        </c:scaling>
        <c:axPos val="b"/>
        <c:numFmt formatCode="General" sourceLinked="1"/>
        <c:tickLblPos val="nextTo"/>
        <c:crossAx val="133098112"/>
        <c:crosses val="autoZero"/>
        <c:crossBetween val="midCat"/>
      </c:valAx>
      <c:valAx>
        <c:axId val="133098112"/>
        <c:scaling>
          <c:orientation val="minMax"/>
          <c:max val="1200000"/>
          <c:min val="700000"/>
        </c:scaling>
        <c:axPos val="l"/>
        <c:majorGridlines/>
        <c:numFmt formatCode="#,##0" sourceLinked="1"/>
        <c:tickLblPos val="nextTo"/>
        <c:crossAx val="13312678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1102332</xdr:colOff>
      <xdr:row>66</xdr:row>
      <xdr:rowOff>96320</xdr:rowOff>
    </xdr:from>
    <xdr:to>
      <xdr:col>17</xdr:col>
      <xdr:colOff>663539</xdr:colOff>
      <xdr:row>82</xdr:row>
      <xdr:rowOff>96320</xdr:rowOff>
    </xdr:to>
    <xdr:graphicFrame macro="">
      <xdr:nvGraphicFramePr>
        <xdr:cNvPr id="37" name="グラフ 3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19"/>
  <sheetViews>
    <sheetView tabSelected="1" topLeftCell="J22" zoomScale="89" zoomScaleNormal="89" workbookViewId="0">
      <selection activeCell="W61" sqref="W61"/>
    </sheetView>
  </sheetViews>
  <sheetFormatPr defaultRowHeight="13.5"/>
  <cols>
    <col min="2" max="2" width="12.125" customWidth="1"/>
    <col min="3" max="3" width="12.25" style="1" customWidth="1"/>
    <col min="4" max="4" width="10.75" customWidth="1"/>
    <col min="5" max="5" width="10.25" customWidth="1"/>
    <col min="6" max="6" width="10.5" customWidth="1"/>
    <col min="7" max="7" width="9.125" customWidth="1"/>
    <col min="8" max="8" width="9.375" customWidth="1"/>
    <col min="9" max="9" width="8.625" customWidth="1"/>
    <col min="10" max="10" width="7.75" customWidth="1"/>
    <col min="11" max="11" width="8.75" customWidth="1"/>
    <col min="12" max="12" width="10.5" customWidth="1"/>
    <col min="13" max="13" width="15.25" customWidth="1"/>
    <col min="14" max="14" width="15.375" customWidth="1"/>
    <col min="15" max="15" width="12.375" customWidth="1"/>
    <col min="16" max="16" width="13.75" customWidth="1"/>
  </cols>
  <sheetData>
    <row r="1" spans="1:21" s="1" customFormat="1" ht="69.75" customHeight="1">
      <c r="A1" t="s">
        <v>13</v>
      </c>
      <c r="C1" s="14" t="s">
        <v>0</v>
      </c>
      <c r="D1" s="14" t="s">
        <v>1</v>
      </c>
      <c r="E1" s="14" t="s">
        <v>6</v>
      </c>
      <c r="F1" s="14" t="s">
        <v>2</v>
      </c>
      <c r="G1" s="14" t="s">
        <v>3</v>
      </c>
      <c r="H1" s="14" t="s">
        <v>8</v>
      </c>
      <c r="I1" s="14" t="s">
        <v>9</v>
      </c>
      <c r="J1" s="14" t="s">
        <v>10</v>
      </c>
      <c r="K1" s="14" t="s">
        <v>11</v>
      </c>
      <c r="L1" s="14" t="s">
        <v>4</v>
      </c>
      <c r="M1" s="14" t="s">
        <v>7</v>
      </c>
      <c r="N1" s="14" t="s">
        <v>5</v>
      </c>
      <c r="O1" s="14" t="s">
        <v>12</v>
      </c>
      <c r="Q1" s="14" t="s">
        <v>14</v>
      </c>
      <c r="R1" s="14" t="s">
        <v>15</v>
      </c>
      <c r="T1" s="14" t="s">
        <v>16</v>
      </c>
      <c r="U1" s="14" t="s">
        <v>17</v>
      </c>
    </row>
    <row r="2" spans="1:21">
      <c r="C2" s="14">
        <v>6000000</v>
      </c>
      <c r="D2" s="15">
        <v>0</v>
      </c>
      <c r="E2" s="15">
        <f>+C3+D2</f>
        <v>6000000</v>
      </c>
      <c r="F2" s="16">
        <v>380000</v>
      </c>
      <c r="G2" s="16">
        <v>330000</v>
      </c>
      <c r="H2" s="16">
        <v>272500</v>
      </c>
      <c r="I2" s="16">
        <v>361500</v>
      </c>
      <c r="J2" s="16">
        <v>0</v>
      </c>
      <c r="K2" s="16">
        <v>0</v>
      </c>
      <c r="L2" s="16">
        <f>+C3+D2-H2-I2-J2-K2</f>
        <v>5366000</v>
      </c>
      <c r="M2" s="15">
        <f t="shared" ref="M2:M30" si="0">+L2/E2</f>
        <v>0.89433333333333331</v>
      </c>
      <c r="N2" s="16">
        <f>+L2-C3-D2-J2-K2</f>
        <v>-634000</v>
      </c>
      <c r="O2" s="16">
        <f t="shared" ref="O2:O30" si="1">+N2-$N$2</f>
        <v>0</v>
      </c>
      <c r="Q2">
        <f>+I2*0.8+I2*0.23+2*31200+2*8700</f>
        <v>452145</v>
      </c>
      <c r="R2">
        <v>0</v>
      </c>
      <c r="T2">
        <f>42800*12</f>
        <v>513600</v>
      </c>
      <c r="U2">
        <v>0</v>
      </c>
    </row>
    <row r="3" spans="1:21">
      <c r="C3" s="14">
        <v>6000000</v>
      </c>
      <c r="D3" s="15">
        <v>50000</v>
      </c>
      <c r="E3" s="15">
        <f>+C4+D3</f>
        <v>6050000</v>
      </c>
      <c r="F3" s="16">
        <v>380000</v>
      </c>
      <c r="G3" s="16">
        <v>330000</v>
      </c>
      <c r="H3" s="16">
        <v>272500</v>
      </c>
      <c r="I3" s="16">
        <v>361500</v>
      </c>
      <c r="J3" s="16">
        <v>0</v>
      </c>
      <c r="K3" s="16">
        <v>0</v>
      </c>
      <c r="L3" s="16">
        <f t="shared" ref="L3:L5" si="2">+C4+D3-H3-I3-J3-K3</f>
        <v>5416000</v>
      </c>
      <c r="M3" s="15">
        <f t="shared" si="0"/>
        <v>0.89520661157024795</v>
      </c>
      <c r="N3" s="16">
        <f>+L3-C4-D3-J3-K3</f>
        <v>-634000</v>
      </c>
      <c r="O3" s="16">
        <f t="shared" si="1"/>
        <v>0</v>
      </c>
      <c r="Q3">
        <f t="shared" ref="Q3:Q30" si="3">+I3*0.8+I3*0.23+2*31200+2*8700</f>
        <v>452145</v>
      </c>
      <c r="R3">
        <v>0</v>
      </c>
      <c r="T3">
        <f t="shared" ref="T3:T30" si="4">42800*12</f>
        <v>513600</v>
      </c>
      <c r="U3">
        <v>0</v>
      </c>
    </row>
    <row r="4" spans="1:21">
      <c r="C4" s="14">
        <v>6000000</v>
      </c>
      <c r="D4" s="15">
        <v>100000</v>
      </c>
      <c r="E4" s="15">
        <f t="shared" ref="E4:E15" si="5">+C5+D4</f>
        <v>6100000</v>
      </c>
      <c r="F4" s="16">
        <v>380000</v>
      </c>
      <c r="G4" s="16">
        <v>330000</v>
      </c>
      <c r="H4" s="16">
        <v>272500</v>
      </c>
      <c r="I4" s="16">
        <v>361500</v>
      </c>
      <c r="J4" s="16">
        <v>0</v>
      </c>
      <c r="K4" s="16">
        <v>0</v>
      </c>
      <c r="L4" s="16">
        <f t="shared" si="2"/>
        <v>5466000</v>
      </c>
      <c r="M4" s="15">
        <f t="shared" si="0"/>
        <v>0.89606557377049179</v>
      </c>
      <c r="N4" s="16">
        <f>+L4-C5-D4-J4-K4</f>
        <v>-634000</v>
      </c>
      <c r="O4" s="16">
        <f t="shared" si="1"/>
        <v>0</v>
      </c>
      <c r="Q4">
        <f t="shared" si="3"/>
        <v>452145</v>
      </c>
      <c r="R4">
        <v>0</v>
      </c>
      <c r="T4">
        <f t="shared" si="4"/>
        <v>513600</v>
      </c>
      <c r="U4">
        <v>0</v>
      </c>
    </row>
    <row r="5" spans="1:21">
      <c r="C5" s="14">
        <v>6000000</v>
      </c>
      <c r="D5" s="17">
        <v>150000</v>
      </c>
      <c r="E5" s="15">
        <f t="shared" si="5"/>
        <v>6150000</v>
      </c>
      <c r="F5" s="16">
        <v>380000</v>
      </c>
      <c r="G5" s="16">
        <v>330000</v>
      </c>
      <c r="H5" s="16">
        <v>272500</v>
      </c>
      <c r="I5" s="16">
        <v>361500</v>
      </c>
      <c r="J5" s="16">
        <v>0</v>
      </c>
      <c r="K5" s="16">
        <v>0</v>
      </c>
      <c r="L5" s="16">
        <f t="shared" si="2"/>
        <v>5516000</v>
      </c>
      <c r="M5" s="15">
        <f t="shared" si="0"/>
        <v>0.896910569105691</v>
      </c>
      <c r="N5" s="16">
        <f>+L5-C6-D5-J5-K5</f>
        <v>-634000</v>
      </c>
      <c r="O5" s="16">
        <f t="shared" si="1"/>
        <v>0</v>
      </c>
      <c r="Q5">
        <f t="shared" si="3"/>
        <v>452145</v>
      </c>
      <c r="R5">
        <v>0</v>
      </c>
      <c r="T5">
        <f t="shared" si="4"/>
        <v>513600</v>
      </c>
      <c r="U5">
        <v>0</v>
      </c>
    </row>
    <row r="6" spans="1:21">
      <c r="C6" s="14">
        <v>6000000</v>
      </c>
      <c r="D6" s="15">
        <v>200000</v>
      </c>
      <c r="E6" s="15">
        <f t="shared" si="5"/>
        <v>6200000</v>
      </c>
      <c r="F6" s="16">
        <v>380000</v>
      </c>
      <c r="G6" s="16">
        <v>330000</v>
      </c>
      <c r="H6" s="16">
        <v>272500</v>
      </c>
      <c r="I6" s="16">
        <v>361500</v>
      </c>
      <c r="J6" s="16">
        <v>0</v>
      </c>
      <c r="K6" s="16">
        <v>0</v>
      </c>
      <c r="L6" s="16">
        <f t="shared" ref="L6:L30" si="6">+C6+D6-H6-I6-J6-K6</f>
        <v>5566000</v>
      </c>
      <c r="M6" s="15">
        <f t="shared" si="0"/>
        <v>0.89774193548387093</v>
      </c>
      <c r="N6" s="16">
        <f t="shared" ref="N6:N30" si="7">+L6-C6-D6-J6-K6</f>
        <v>-634000</v>
      </c>
      <c r="O6" s="16">
        <f t="shared" si="1"/>
        <v>0</v>
      </c>
      <c r="Q6">
        <f t="shared" si="3"/>
        <v>452145</v>
      </c>
      <c r="R6">
        <v>0</v>
      </c>
      <c r="T6">
        <f t="shared" si="4"/>
        <v>513600</v>
      </c>
      <c r="U6">
        <v>0</v>
      </c>
    </row>
    <row r="7" spans="1:21">
      <c r="C7" s="14">
        <v>6000000</v>
      </c>
      <c r="D7" s="17">
        <v>250000</v>
      </c>
      <c r="E7" s="15">
        <f t="shared" si="5"/>
        <v>6250000</v>
      </c>
      <c r="F7" s="16">
        <v>380000</v>
      </c>
      <c r="G7" s="16">
        <v>330000</v>
      </c>
      <c r="H7" s="16">
        <v>272500</v>
      </c>
      <c r="I7" s="16">
        <v>361500</v>
      </c>
      <c r="J7" s="16">
        <v>0</v>
      </c>
      <c r="K7" s="16">
        <v>0</v>
      </c>
      <c r="L7" s="16">
        <f t="shared" ref="L7:L9" si="8">+C8+D7-H7-I7-J7-K7</f>
        <v>5616000</v>
      </c>
      <c r="M7" s="15">
        <f t="shared" si="0"/>
        <v>0.89856000000000003</v>
      </c>
      <c r="N7" s="16">
        <f>+L7-C8-D7-J7-K7</f>
        <v>-634000</v>
      </c>
      <c r="O7" s="16">
        <f t="shared" si="1"/>
        <v>0</v>
      </c>
      <c r="Q7">
        <f t="shared" si="3"/>
        <v>452145</v>
      </c>
      <c r="R7">
        <v>0</v>
      </c>
      <c r="T7">
        <f t="shared" si="4"/>
        <v>513600</v>
      </c>
      <c r="U7">
        <v>0</v>
      </c>
    </row>
    <row r="8" spans="1:21">
      <c r="C8" s="14">
        <v>6000000</v>
      </c>
      <c r="D8" s="17">
        <v>300000</v>
      </c>
      <c r="E8" s="15">
        <f t="shared" si="5"/>
        <v>6300000</v>
      </c>
      <c r="F8" s="16">
        <v>380000</v>
      </c>
      <c r="G8" s="16">
        <v>330000</v>
      </c>
      <c r="H8" s="16">
        <v>272500</v>
      </c>
      <c r="I8" s="16">
        <v>361500</v>
      </c>
      <c r="J8" s="16">
        <v>0</v>
      </c>
      <c r="K8" s="16">
        <v>0</v>
      </c>
      <c r="L8" s="16">
        <f t="shared" si="8"/>
        <v>5666000</v>
      </c>
      <c r="M8" s="15">
        <f t="shared" si="0"/>
        <v>0.89936507936507937</v>
      </c>
      <c r="N8" s="16">
        <f>+L8-C9-D8-J8-K8</f>
        <v>-634000</v>
      </c>
      <c r="O8" s="16">
        <f t="shared" si="1"/>
        <v>0</v>
      </c>
      <c r="Q8">
        <f t="shared" si="3"/>
        <v>452145</v>
      </c>
      <c r="R8">
        <v>0</v>
      </c>
      <c r="T8">
        <f t="shared" si="4"/>
        <v>513600</v>
      </c>
      <c r="U8">
        <v>0</v>
      </c>
    </row>
    <row r="9" spans="1:21">
      <c r="C9" s="14">
        <v>6000000</v>
      </c>
      <c r="D9" s="17">
        <v>350000</v>
      </c>
      <c r="E9" s="15">
        <f t="shared" si="5"/>
        <v>6350000</v>
      </c>
      <c r="F9" s="16">
        <v>380000</v>
      </c>
      <c r="G9" s="16">
        <v>330000</v>
      </c>
      <c r="H9" s="16">
        <v>272500</v>
      </c>
      <c r="I9" s="16">
        <v>361500</v>
      </c>
      <c r="J9" s="16">
        <v>0</v>
      </c>
      <c r="K9" s="16">
        <v>0</v>
      </c>
      <c r="L9" s="16">
        <f t="shared" si="8"/>
        <v>5716000</v>
      </c>
      <c r="M9" s="15">
        <f t="shared" si="0"/>
        <v>0.90015748031496068</v>
      </c>
      <c r="N9" s="16">
        <f>+L9-C10-D9-J9-K9</f>
        <v>-634000</v>
      </c>
      <c r="O9" s="16">
        <f t="shared" si="1"/>
        <v>0</v>
      </c>
      <c r="Q9">
        <f t="shared" si="3"/>
        <v>452145</v>
      </c>
      <c r="R9">
        <v>0</v>
      </c>
      <c r="T9">
        <f t="shared" si="4"/>
        <v>513600</v>
      </c>
      <c r="U9">
        <v>0</v>
      </c>
    </row>
    <row r="10" spans="1:21">
      <c r="C10" s="14">
        <v>6000000</v>
      </c>
      <c r="D10" s="15">
        <v>400000</v>
      </c>
      <c r="E10" s="15">
        <f t="shared" si="5"/>
        <v>6400000</v>
      </c>
      <c r="F10" s="16">
        <v>360000</v>
      </c>
      <c r="G10" s="16">
        <v>330000</v>
      </c>
      <c r="H10" s="16">
        <v>276500</v>
      </c>
      <c r="I10" s="16">
        <v>361500</v>
      </c>
      <c r="J10" s="16">
        <v>0</v>
      </c>
      <c r="K10" s="16">
        <v>0</v>
      </c>
      <c r="L10" s="16">
        <f t="shared" si="6"/>
        <v>5762000</v>
      </c>
      <c r="M10" s="15">
        <f t="shared" si="0"/>
        <v>0.90031249999999996</v>
      </c>
      <c r="N10" s="16">
        <f t="shared" si="7"/>
        <v>-638000</v>
      </c>
      <c r="O10" s="16">
        <f t="shared" si="1"/>
        <v>-4000</v>
      </c>
      <c r="P10" s="2"/>
      <c r="Q10">
        <f t="shared" si="3"/>
        <v>452145</v>
      </c>
      <c r="R10">
        <v>0</v>
      </c>
      <c r="T10">
        <f t="shared" si="4"/>
        <v>513600</v>
      </c>
      <c r="U10">
        <v>0</v>
      </c>
    </row>
    <row r="11" spans="1:21">
      <c r="C11" s="14">
        <v>6000000</v>
      </c>
      <c r="D11" s="17">
        <v>450000</v>
      </c>
      <c r="E11" s="15">
        <f t="shared" si="5"/>
        <v>6450000</v>
      </c>
      <c r="F11" s="18">
        <v>310000</v>
      </c>
      <c r="G11" s="18">
        <v>310000</v>
      </c>
      <c r="H11" s="18">
        <v>286500</v>
      </c>
      <c r="I11" s="18">
        <v>363500</v>
      </c>
      <c r="J11" s="16">
        <v>0</v>
      </c>
      <c r="K11" s="16">
        <v>0</v>
      </c>
      <c r="L11" s="16">
        <f t="shared" ref="L11:L13" si="9">+C12+D11-H11-I11-J11-K11</f>
        <v>5800000</v>
      </c>
      <c r="M11" s="15">
        <f t="shared" si="0"/>
        <v>0.89922480620155043</v>
      </c>
      <c r="N11" s="16">
        <f>+L11-C12-D11-J11-K11</f>
        <v>-650000</v>
      </c>
      <c r="O11" s="16">
        <f t="shared" si="1"/>
        <v>-16000</v>
      </c>
      <c r="P11" s="2"/>
      <c r="Q11">
        <f t="shared" si="3"/>
        <v>454205</v>
      </c>
      <c r="R11">
        <v>0</v>
      </c>
      <c r="T11">
        <f t="shared" si="4"/>
        <v>513600</v>
      </c>
      <c r="U11">
        <v>0</v>
      </c>
    </row>
    <row r="12" spans="1:21">
      <c r="C12" s="14">
        <v>6000000</v>
      </c>
      <c r="D12" s="17">
        <v>500000</v>
      </c>
      <c r="E12" s="15">
        <f t="shared" si="5"/>
        <v>6500000</v>
      </c>
      <c r="F12" s="16">
        <v>260000</v>
      </c>
      <c r="G12" s="16">
        <v>260000</v>
      </c>
      <c r="H12" s="16">
        <v>296500</v>
      </c>
      <c r="I12" s="16">
        <v>368500</v>
      </c>
      <c r="J12" s="16">
        <v>0</v>
      </c>
      <c r="K12" s="16">
        <v>0</v>
      </c>
      <c r="L12" s="16">
        <f t="shared" si="9"/>
        <v>5835000</v>
      </c>
      <c r="M12" s="15">
        <f t="shared" si="0"/>
        <v>0.89769230769230768</v>
      </c>
      <c r="N12" s="16">
        <f>+L12-C13-D12-J12-K12</f>
        <v>-665000</v>
      </c>
      <c r="O12" s="16">
        <f t="shared" si="1"/>
        <v>-31000</v>
      </c>
      <c r="P12" s="2"/>
      <c r="Q12">
        <f t="shared" si="3"/>
        <v>459355</v>
      </c>
      <c r="R12">
        <v>0</v>
      </c>
      <c r="T12">
        <f t="shared" si="4"/>
        <v>513600</v>
      </c>
      <c r="U12">
        <v>0</v>
      </c>
    </row>
    <row r="13" spans="1:21">
      <c r="C13" s="14">
        <v>6000000</v>
      </c>
      <c r="D13" s="17">
        <v>550000</v>
      </c>
      <c r="E13" s="15">
        <f t="shared" si="5"/>
        <v>6550000</v>
      </c>
      <c r="F13" s="16">
        <v>210000</v>
      </c>
      <c r="G13" s="16">
        <v>210000</v>
      </c>
      <c r="H13" s="16">
        <v>306500</v>
      </c>
      <c r="I13" s="16">
        <v>373500</v>
      </c>
      <c r="J13" s="16">
        <v>0</v>
      </c>
      <c r="K13" s="16">
        <v>0</v>
      </c>
      <c r="L13" s="16">
        <f t="shared" si="9"/>
        <v>5870000</v>
      </c>
      <c r="M13" s="15">
        <f t="shared" si="0"/>
        <v>0.89618320610687019</v>
      </c>
      <c r="N13" s="16">
        <f>+L13-C14-D13-J13-K13</f>
        <v>-680000</v>
      </c>
      <c r="O13" s="16">
        <f t="shared" si="1"/>
        <v>-46000</v>
      </c>
      <c r="P13" s="2"/>
      <c r="Q13">
        <f t="shared" si="3"/>
        <v>464505</v>
      </c>
      <c r="R13">
        <v>0</v>
      </c>
      <c r="T13">
        <f t="shared" si="4"/>
        <v>513600</v>
      </c>
      <c r="U13">
        <v>0</v>
      </c>
    </row>
    <row r="14" spans="1:21">
      <c r="C14" s="14">
        <v>6000000</v>
      </c>
      <c r="D14" s="15">
        <v>600000</v>
      </c>
      <c r="E14" s="15">
        <f t="shared" si="5"/>
        <v>6600000</v>
      </c>
      <c r="F14" s="16">
        <v>160000</v>
      </c>
      <c r="G14" s="16">
        <v>160000</v>
      </c>
      <c r="H14" s="16">
        <v>316500</v>
      </c>
      <c r="I14" s="16">
        <v>378500</v>
      </c>
      <c r="J14" s="16">
        <v>0</v>
      </c>
      <c r="K14" s="16">
        <v>0</v>
      </c>
      <c r="L14" s="16">
        <f t="shared" si="6"/>
        <v>5905000</v>
      </c>
      <c r="M14" s="15">
        <f t="shared" si="0"/>
        <v>0.89469696969696966</v>
      </c>
      <c r="N14" s="16">
        <f t="shared" si="7"/>
        <v>-695000</v>
      </c>
      <c r="O14" s="16">
        <f t="shared" si="1"/>
        <v>-61000</v>
      </c>
      <c r="P14" s="2"/>
      <c r="Q14">
        <f t="shared" si="3"/>
        <v>469655</v>
      </c>
      <c r="R14">
        <v>0</v>
      </c>
      <c r="T14">
        <f t="shared" si="4"/>
        <v>513600</v>
      </c>
      <c r="U14">
        <v>0</v>
      </c>
    </row>
    <row r="15" spans="1:21">
      <c r="C15" s="14">
        <v>6000000</v>
      </c>
      <c r="D15" s="17">
        <v>650000</v>
      </c>
      <c r="E15" s="15">
        <f t="shared" si="5"/>
        <v>6650000</v>
      </c>
      <c r="F15" s="16">
        <v>110000</v>
      </c>
      <c r="G15" s="16">
        <v>110000</v>
      </c>
      <c r="H15" s="16">
        <v>326500</v>
      </c>
      <c r="I15" s="16">
        <v>383500</v>
      </c>
      <c r="J15" s="16">
        <v>0</v>
      </c>
      <c r="K15" s="16">
        <v>0</v>
      </c>
      <c r="L15" s="16">
        <f t="shared" ref="L15" si="10">+C16+D15-H15-I15-J15-K15</f>
        <v>5940000</v>
      </c>
      <c r="M15" s="15">
        <f t="shared" si="0"/>
        <v>0.89323308270676693</v>
      </c>
      <c r="N15" s="16">
        <f>+L15-C16-D15-J15-K15</f>
        <v>-710000</v>
      </c>
      <c r="O15" s="16">
        <f t="shared" si="1"/>
        <v>-76000</v>
      </c>
      <c r="P15" s="2"/>
      <c r="Q15">
        <f t="shared" si="3"/>
        <v>474805</v>
      </c>
      <c r="R15">
        <v>0</v>
      </c>
      <c r="T15">
        <f t="shared" si="4"/>
        <v>513600</v>
      </c>
      <c r="U15">
        <v>0</v>
      </c>
    </row>
    <row r="16" spans="1:21">
      <c r="C16" s="14">
        <v>6000000</v>
      </c>
      <c r="D16" s="17">
        <v>700000</v>
      </c>
      <c r="E16" s="15">
        <f>+C17+D16</f>
        <v>6700000</v>
      </c>
      <c r="F16" s="16">
        <v>60000</v>
      </c>
      <c r="G16" s="16">
        <v>60000</v>
      </c>
      <c r="H16" s="16">
        <v>336500</v>
      </c>
      <c r="I16" s="16">
        <v>388500</v>
      </c>
      <c r="J16" s="16">
        <v>0</v>
      </c>
      <c r="K16" s="16">
        <v>0</v>
      </c>
      <c r="L16" s="16">
        <f>+C17+D16-H16-I16-J16-K16</f>
        <v>5975000</v>
      </c>
      <c r="M16" s="15">
        <f t="shared" si="0"/>
        <v>0.89179104477611937</v>
      </c>
      <c r="N16" s="16">
        <f>+L16-C17-D16-J16-K16</f>
        <v>-725000</v>
      </c>
      <c r="O16" s="16">
        <f t="shared" si="1"/>
        <v>-91000</v>
      </c>
      <c r="P16" s="2"/>
      <c r="Q16">
        <f t="shared" si="3"/>
        <v>479955</v>
      </c>
      <c r="R16">
        <v>0</v>
      </c>
      <c r="T16">
        <f t="shared" si="4"/>
        <v>513600</v>
      </c>
      <c r="U16">
        <v>0</v>
      </c>
    </row>
    <row r="17" spans="3:21">
      <c r="C17" s="14">
        <v>6000000</v>
      </c>
      <c r="D17" s="17">
        <v>750000</v>
      </c>
      <c r="E17" s="15">
        <f>+C18+D17</f>
        <v>6750000</v>
      </c>
      <c r="F17" s="16">
        <v>30000</v>
      </c>
      <c r="G17" s="16">
        <v>30000</v>
      </c>
      <c r="H17" s="16">
        <v>342500</v>
      </c>
      <c r="I17" s="16">
        <v>391500</v>
      </c>
      <c r="J17" s="16">
        <v>0</v>
      </c>
      <c r="K17" s="16">
        <v>0</v>
      </c>
      <c r="L17" s="16">
        <f>+C18+D17-H17-I17-J17-K17</f>
        <v>6016000</v>
      </c>
      <c r="M17" s="15">
        <f t="shared" si="0"/>
        <v>0.89125925925925931</v>
      </c>
      <c r="N17" s="16">
        <f>+L17-C18-D17-J17-K17</f>
        <v>-734000</v>
      </c>
      <c r="O17" s="16">
        <f t="shared" si="1"/>
        <v>-100000</v>
      </c>
      <c r="P17" s="2"/>
      <c r="Q17">
        <f t="shared" si="3"/>
        <v>483045</v>
      </c>
      <c r="R17">
        <v>0</v>
      </c>
      <c r="T17">
        <f t="shared" si="4"/>
        <v>513600</v>
      </c>
      <c r="U17">
        <v>0</v>
      </c>
    </row>
    <row r="18" spans="3:21">
      <c r="C18" s="14">
        <v>6000000</v>
      </c>
      <c r="D18" s="15">
        <v>800000</v>
      </c>
      <c r="E18" s="15">
        <f>+C22+D18</f>
        <v>6800000</v>
      </c>
      <c r="F18" s="16">
        <v>0</v>
      </c>
      <c r="G18" s="16">
        <v>0</v>
      </c>
      <c r="H18" s="16">
        <v>348500</v>
      </c>
      <c r="I18" s="16">
        <v>394500</v>
      </c>
      <c r="J18" s="16">
        <v>0</v>
      </c>
      <c r="K18" s="16">
        <v>0</v>
      </c>
      <c r="L18" s="16">
        <f t="shared" si="6"/>
        <v>6057000</v>
      </c>
      <c r="M18" s="15">
        <f t="shared" si="0"/>
        <v>0.89073529411764707</v>
      </c>
      <c r="N18" s="16">
        <f t="shared" si="7"/>
        <v>-743000</v>
      </c>
      <c r="O18" s="16">
        <f t="shared" si="1"/>
        <v>-109000</v>
      </c>
      <c r="P18" s="2"/>
      <c r="Q18">
        <f t="shared" si="3"/>
        <v>486135</v>
      </c>
      <c r="R18">
        <v>0</v>
      </c>
      <c r="T18">
        <f t="shared" si="4"/>
        <v>513600</v>
      </c>
      <c r="U18">
        <v>0</v>
      </c>
    </row>
    <row r="19" spans="3:21">
      <c r="C19" s="14">
        <v>6000000</v>
      </c>
      <c r="D19" s="17">
        <v>850000</v>
      </c>
      <c r="E19" s="15">
        <f>+C23+D19</f>
        <v>6850000</v>
      </c>
      <c r="F19" s="16">
        <v>0</v>
      </c>
      <c r="G19" s="16">
        <v>0</v>
      </c>
      <c r="H19" s="16">
        <v>348500</v>
      </c>
      <c r="I19" s="16">
        <v>394500</v>
      </c>
      <c r="J19" s="16">
        <v>0</v>
      </c>
      <c r="K19" s="16">
        <v>0</v>
      </c>
      <c r="L19" s="16">
        <f t="shared" si="6"/>
        <v>6107000</v>
      </c>
      <c r="M19" s="15">
        <f t="shared" si="0"/>
        <v>0.89153284671532851</v>
      </c>
      <c r="N19" s="16">
        <f t="shared" si="7"/>
        <v>-743000</v>
      </c>
      <c r="O19" s="16">
        <f t="shared" si="1"/>
        <v>-109000</v>
      </c>
      <c r="P19" s="2"/>
      <c r="Q19">
        <f t="shared" si="3"/>
        <v>486135</v>
      </c>
      <c r="R19">
        <v>0</v>
      </c>
      <c r="T19">
        <f t="shared" si="4"/>
        <v>513600</v>
      </c>
      <c r="U19">
        <v>0</v>
      </c>
    </row>
    <row r="20" spans="3:21">
      <c r="C20" s="14">
        <v>6000000</v>
      </c>
      <c r="D20" s="17">
        <v>900000</v>
      </c>
      <c r="E20" s="15">
        <f>+C24+D20</f>
        <v>6900000</v>
      </c>
      <c r="F20" s="16">
        <v>0</v>
      </c>
      <c r="G20" s="16">
        <v>0</v>
      </c>
      <c r="H20" s="16">
        <v>348500</v>
      </c>
      <c r="I20" s="16">
        <v>394500</v>
      </c>
      <c r="J20" s="16">
        <v>0</v>
      </c>
      <c r="K20" s="16">
        <v>0</v>
      </c>
      <c r="L20" s="16">
        <f t="shared" si="6"/>
        <v>6157000</v>
      </c>
      <c r="M20" s="15">
        <f t="shared" si="0"/>
        <v>0.89231884057971012</v>
      </c>
      <c r="N20" s="16">
        <f t="shared" si="7"/>
        <v>-743000</v>
      </c>
      <c r="O20" s="16">
        <f t="shared" si="1"/>
        <v>-109000</v>
      </c>
      <c r="P20" s="2"/>
      <c r="Q20">
        <f t="shared" si="3"/>
        <v>486135</v>
      </c>
      <c r="R20">
        <v>0</v>
      </c>
      <c r="T20">
        <f t="shared" si="4"/>
        <v>513600</v>
      </c>
      <c r="U20">
        <v>0</v>
      </c>
    </row>
    <row r="21" spans="3:21">
      <c r="C21" s="14">
        <v>6000000</v>
      </c>
      <c r="D21" s="17">
        <v>950000</v>
      </c>
      <c r="E21" s="15">
        <f>+C25+D21</f>
        <v>6950000</v>
      </c>
      <c r="F21" s="16">
        <v>0</v>
      </c>
      <c r="G21" s="16">
        <v>0</v>
      </c>
      <c r="H21" s="16">
        <v>348500</v>
      </c>
      <c r="I21" s="16">
        <v>394500</v>
      </c>
      <c r="J21" s="16">
        <v>0</v>
      </c>
      <c r="K21" s="19">
        <v>4000</v>
      </c>
      <c r="L21" s="16">
        <f t="shared" si="6"/>
        <v>6203000</v>
      </c>
      <c r="M21" s="15">
        <f t="shared" si="0"/>
        <v>0.89251798561151074</v>
      </c>
      <c r="N21" s="16">
        <f t="shared" si="7"/>
        <v>-751000</v>
      </c>
      <c r="O21" s="16">
        <f t="shared" si="1"/>
        <v>-117000</v>
      </c>
      <c r="P21" s="2"/>
      <c r="Q21" s="20">
        <f>+I21*0.8+I21*0.23+1*31200+1*8700</f>
        <v>446235</v>
      </c>
      <c r="R21" s="20">
        <f>+K21*0.8+K21*0.23+1*31200+1*8700</f>
        <v>44020</v>
      </c>
      <c r="T21">
        <f t="shared" si="4"/>
        <v>513600</v>
      </c>
      <c r="U21">
        <v>0</v>
      </c>
    </row>
    <row r="22" spans="3:21">
      <c r="C22" s="21">
        <v>6000000</v>
      </c>
      <c r="D22" s="22">
        <v>1000000</v>
      </c>
      <c r="E22" s="22">
        <f t="shared" ref="E22:E30" si="11">+C22+D22</f>
        <v>7000000</v>
      </c>
      <c r="F22" s="23">
        <v>0</v>
      </c>
      <c r="G22" s="23">
        <v>0</v>
      </c>
      <c r="H22" s="23">
        <v>348500</v>
      </c>
      <c r="I22" s="23">
        <v>394500</v>
      </c>
      <c r="J22" s="24">
        <v>0</v>
      </c>
      <c r="K22" s="24">
        <v>4000</v>
      </c>
      <c r="L22" s="23">
        <f t="shared" si="6"/>
        <v>6253000</v>
      </c>
      <c r="M22" s="22">
        <f t="shared" si="0"/>
        <v>0.89328571428571424</v>
      </c>
      <c r="N22" s="23">
        <f t="shared" si="7"/>
        <v>-751000</v>
      </c>
      <c r="O22" s="23">
        <f t="shared" si="1"/>
        <v>-117000</v>
      </c>
      <c r="P22" s="25"/>
      <c r="Q22" s="26">
        <f t="shared" ref="Q22:Q30" si="12">+I22*0.8+I22*0.23+1*31200+1*8700</f>
        <v>446235</v>
      </c>
      <c r="R22" s="26">
        <f t="shared" ref="R22:R30" si="13">+K22*0.8+K22*0.23+1*31200+1*8700</f>
        <v>44020</v>
      </c>
      <c r="S22" s="27"/>
      <c r="T22" s="27">
        <f t="shared" si="4"/>
        <v>513600</v>
      </c>
      <c r="U22" s="27">
        <v>0</v>
      </c>
    </row>
    <row r="23" spans="3:21">
      <c r="C23" s="14">
        <v>6000000</v>
      </c>
      <c r="D23" s="17">
        <v>1050000</v>
      </c>
      <c r="E23" s="15">
        <f>+C27+D23</f>
        <v>7050000</v>
      </c>
      <c r="F23" s="16">
        <v>0</v>
      </c>
      <c r="G23" s="16">
        <v>0</v>
      </c>
      <c r="H23" s="16">
        <v>348500</v>
      </c>
      <c r="I23" s="16">
        <v>394500</v>
      </c>
      <c r="J23" s="19">
        <v>1000</v>
      </c>
      <c r="K23" s="19">
        <v>10000</v>
      </c>
      <c r="L23" s="16">
        <f t="shared" si="6"/>
        <v>6296000</v>
      </c>
      <c r="M23" s="15">
        <f t="shared" si="0"/>
        <v>0.89304964539007092</v>
      </c>
      <c r="N23" s="16">
        <f t="shared" si="7"/>
        <v>-765000</v>
      </c>
      <c r="O23" s="16">
        <f t="shared" si="1"/>
        <v>-131000</v>
      </c>
      <c r="P23" s="2"/>
      <c r="Q23" s="20">
        <f t="shared" si="12"/>
        <v>446235</v>
      </c>
      <c r="R23" s="20">
        <f t="shared" si="13"/>
        <v>50200</v>
      </c>
      <c r="T23">
        <f t="shared" si="4"/>
        <v>513600</v>
      </c>
      <c r="U23">
        <v>0</v>
      </c>
    </row>
    <row r="24" spans="3:21">
      <c r="C24" s="14">
        <v>6000000</v>
      </c>
      <c r="D24" s="17">
        <v>1100000</v>
      </c>
      <c r="E24" s="15">
        <f>+C28+D24</f>
        <v>7100000</v>
      </c>
      <c r="F24" s="16">
        <v>0</v>
      </c>
      <c r="G24" s="16">
        <v>0</v>
      </c>
      <c r="H24" s="16">
        <v>348500</v>
      </c>
      <c r="I24" s="16">
        <v>394500</v>
      </c>
      <c r="J24" s="19">
        <v>3500</v>
      </c>
      <c r="K24" s="19">
        <v>13500</v>
      </c>
      <c r="L24" s="16">
        <f t="shared" si="6"/>
        <v>6340000</v>
      </c>
      <c r="M24" s="15">
        <f t="shared" si="0"/>
        <v>0.89295774647887327</v>
      </c>
      <c r="N24" s="16">
        <f t="shared" si="7"/>
        <v>-777000</v>
      </c>
      <c r="O24" s="16">
        <f t="shared" si="1"/>
        <v>-143000</v>
      </c>
      <c r="P24" s="2"/>
      <c r="Q24" s="20">
        <f t="shared" si="12"/>
        <v>446235</v>
      </c>
      <c r="R24" s="20">
        <f t="shared" si="13"/>
        <v>53805</v>
      </c>
      <c r="T24">
        <f t="shared" si="4"/>
        <v>513600</v>
      </c>
      <c r="U24">
        <v>0</v>
      </c>
    </row>
    <row r="25" spans="3:21">
      <c r="C25" s="14">
        <v>6000000</v>
      </c>
      <c r="D25" s="17">
        <v>1150000</v>
      </c>
      <c r="E25" s="15">
        <f>+C29+D25</f>
        <v>7150000</v>
      </c>
      <c r="F25" s="16">
        <v>0</v>
      </c>
      <c r="G25" s="16">
        <v>0</v>
      </c>
      <c r="H25" s="16">
        <v>348500</v>
      </c>
      <c r="I25" s="16">
        <v>394500</v>
      </c>
      <c r="J25" s="19">
        <v>6000</v>
      </c>
      <c r="K25" s="19">
        <v>18500</v>
      </c>
      <c r="L25" s="16">
        <f t="shared" si="6"/>
        <v>6382500</v>
      </c>
      <c r="M25" s="15">
        <f t="shared" si="0"/>
        <v>0.89265734265734265</v>
      </c>
      <c r="N25" s="16">
        <f t="shared" si="7"/>
        <v>-792000</v>
      </c>
      <c r="O25" s="16">
        <f t="shared" si="1"/>
        <v>-158000</v>
      </c>
      <c r="P25" s="2"/>
      <c r="Q25" s="20">
        <f t="shared" si="12"/>
        <v>446235</v>
      </c>
      <c r="R25" s="20">
        <f t="shared" si="13"/>
        <v>58955</v>
      </c>
      <c r="T25">
        <f t="shared" si="4"/>
        <v>513600</v>
      </c>
      <c r="U25">
        <v>0</v>
      </c>
    </row>
    <row r="26" spans="3:21">
      <c r="C26" s="14">
        <v>6000000</v>
      </c>
      <c r="D26" s="15">
        <v>1200000</v>
      </c>
      <c r="E26" s="15">
        <f t="shared" si="11"/>
        <v>7200000</v>
      </c>
      <c r="F26" s="16">
        <v>0</v>
      </c>
      <c r="G26" s="16">
        <v>0</v>
      </c>
      <c r="H26" s="16">
        <v>348500</v>
      </c>
      <c r="I26" s="16">
        <v>394500</v>
      </c>
      <c r="J26" s="19">
        <v>8500</v>
      </c>
      <c r="K26" s="19">
        <v>23500</v>
      </c>
      <c r="L26" s="16">
        <f t="shared" si="6"/>
        <v>6425000</v>
      </c>
      <c r="M26" s="15">
        <f t="shared" si="0"/>
        <v>0.89236111111111116</v>
      </c>
      <c r="N26" s="16">
        <f t="shared" si="7"/>
        <v>-807000</v>
      </c>
      <c r="O26" s="16">
        <f t="shared" si="1"/>
        <v>-173000</v>
      </c>
      <c r="P26" s="2"/>
      <c r="Q26" s="20">
        <f t="shared" si="12"/>
        <v>446235</v>
      </c>
      <c r="R26" s="20">
        <f t="shared" si="13"/>
        <v>64105</v>
      </c>
      <c r="T26">
        <f t="shared" si="4"/>
        <v>513600</v>
      </c>
      <c r="U26">
        <v>0</v>
      </c>
    </row>
    <row r="27" spans="3:21">
      <c r="C27" s="14">
        <v>6000000</v>
      </c>
      <c r="D27" s="15">
        <v>1400000</v>
      </c>
      <c r="E27" s="15">
        <f t="shared" si="11"/>
        <v>7400000</v>
      </c>
      <c r="F27" s="16">
        <v>0</v>
      </c>
      <c r="G27" s="16">
        <v>0</v>
      </c>
      <c r="H27" s="16">
        <v>348500</v>
      </c>
      <c r="I27" s="16">
        <v>394500</v>
      </c>
      <c r="J27" s="19">
        <v>18500</v>
      </c>
      <c r="K27" s="19">
        <v>43500</v>
      </c>
      <c r="L27" s="16">
        <f t="shared" si="6"/>
        <v>6595000</v>
      </c>
      <c r="M27" s="15">
        <f t="shared" si="0"/>
        <v>0.89121621621621616</v>
      </c>
      <c r="N27" s="16">
        <f t="shared" si="7"/>
        <v>-867000</v>
      </c>
      <c r="O27" s="16">
        <f t="shared" si="1"/>
        <v>-233000</v>
      </c>
      <c r="P27" s="2"/>
      <c r="Q27" s="20">
        <f t="shared" si="12"/>
        <v>446235</v>
      </c>
      <c r="R27" s="20">
        <f t="shared" si="13"/>
        <v>84705</v>
      </c>
      <c r="T27">
        <f t="shared" si="4"/>
        <v>513600</v>
      </c>
      <c r="U27">
        <v>0</v>
      </c>
    </row>
    <row r="28" spans="3:21">
      <c r="C28" s="14">
        <v>6000000</v>
      </c>
      <c r="D28" s="15">
        <v>1600000</v>
      </c>
      <c r="E28" s="15">
        <f t="shared" si="11"/>
        <v>7600000</v>
      </c>
      <c r="F28" s="16">
        <v>0</v>
      </c>
      <c r="G28" s="16">
        <v>0</v>
      </c>
      <c r="H28" s="16">
        <v>348500</v>
      </c>
      <c r="I28" s="16">
        <v>394500</v>
      </c>
      <c r="J28" s="19">
        <v>28500</v>
      </c>
      <c r="K28" s="19">
        <v>63500</v>
      </c>
      <c r="L28" s="16">
        <f t="shared" si="6"/>
        <v>6765000</v>
      </c>
      <c r="M28" s="15">
        <f t="shared" si="0"/>
        <v>0.89013157894736838</v>
      </c>
      <c r="N28" s="16">
        <f t="shared" si="7"/>
        <v>-927000</v>
      </c>
      <c r="O28" s="16">
        <f t="shared" si="1"/>
        <v>-293000</v>
      </c>
      <c r="P28" s="2"/>
      <c r="Q28" s="20">
        <f t="shared" si="12"/>
        <v>446235</v>
      </c>
      <c r="R28" s="20">
        <f t="shared" si="13"/>
        <v>105305</v>
      </c>
      <c r="T28">
        <f t="shared" si="4"/>
        <v>513600</v>
      </c>
      <c r="U28">
        <v>0</v>
      </c>
    </row>
    <row r="29" spans="3:21">
      <c r="C29" s="14">
        <v>6000000</v>
      </c>
      <c r="D29" s="15">
        <v>1800000</v>
      </c>
      <c r="E29" s="15">
        <f t="shared" si="11"/>
        <v>7800000</v>
      </c>
      <c r="F29" s="16">
        <v>0</v>
      </c>
      <c r="G29" s="16">
        <v>0</v>
      </c>
      <c r="H29" s="16">
        <v>348500</v>
      </c>
      <c r="I29" s="16">
        <v>394500</v>
      </c>
      <c r="J29" s="19">
        <v>35000</v>
      </c>
      <c r="K29" s="19">
        <v>76500</v>
      </c>
      <c r="L29" s="16">
        <f t="shared" si="6"/>
        <v>6945500</v>
      </c>
      <c r="M29" s="15">
        <f t="shared" si="0"/>
        <v>0.89044871794871794</v>
      </c>
      <c r="N29" s="16">
        <f t="shared" si="7"/>
        <v>-966000</v>
      </c>
      <c r="O29" s="16">
        <f t="shared" si="1"/>
        <v>-332000</v>
      </c>
      <c r="P29" s="2"/>
      <c r="Q29" s="20">
        <f t="shared" si="12"/>
        <v>446235</v>
      </c>
      <c r="R29" s="20">
        <f t="shared" si="13"/>
        <v>118695</v>
      </c>
      <c r="T29">
        <f t="shared" si="4"/>
        <v>513600</v>
      </c>
      <c r="U29">
        <v>0</v>
      </c>
    </row>
    <row r="30" spans="3:21">
      <c r="C30" s="14">
        <v>6000000</v>
      </c>
      <c r="D30" s="15">
        <v>2000000</v>
      </c>
      <c r="E30" s="15">
        <f t="shared" si="11"/>
        <v>8000000</v>
      </c>
      <c r="F30" s="16">
        <v>0</v>
      </c>
      <c r="G30" s="16">
        <v>0</v>
      </c>
      <c r="H30" s="16">
        <v>348500</v>
      </c>
      <c r="I30" s="16">
        <v>394500</v>
      </c>
      <c r="J30" s="19">
        <v>42000</v>
      </c>
      <c r="K30" s="19">
        <v>90500</v>
      </c>
      <c r="L30" s="16">
        <f t="shared" si="6"/>
        <v>7124500</v>
      </c>
      <c r="M30" s="15">
        <f t="shared" si="0"/>
        <v>0.89056250000000003</v>
      </c>
      <c r="N30" s="16">
        <f t="shared" si="7"/>
        <v>-1008000</v>
      </c>
      <c r="O30" s="16">
        <f t="shared" si="1"/>
        <v>-374000</v>
      </c>
      <c r="P30" s="2"/>
      <c r="Q30" s="20">
        <f t="shared" si="12"/>
        <v>446235</v>
      </c>
      <c r="R30" s="20">
        <f t="shared" si="13"/>
        <v>133115</v>
      </c>
      <c r="T30">
        <f t="shared" si="4"/>
        <v>513600</v>
      </c>
      <c r="U30">
        <v>0</v>
      </c>
    </row>
    <row r="33" spans="3:21">
      <c r="U33">
        <f>63*12</f>
        <v>756</v>
      </c>
    </row>
    <row r="34" spans="3:21">
      <c r="U34">
        <f>25300*12</f>
        <v>303600</v>
      </c>
    </row>
    <row r="35" spans="3:21" ht="67.5">
      <c r="C35" s="14" t="s">
        <v>0</v>
      </c>
      <c r="D35" s="14" t="s">
        <v>1</v>
      </c>
      <c r="E35" s="14" t="s">
        <v>6</v>
      </c>
      <c r="F35" s="14" t="s">
        <v>2</v>
      </c>
      <c r="G35" s="14" t="s">
        <v>3</v>
      </c>
      <c r="H35" s="14" t="s">
        <v>8</v>
      </c>
      <c r="I35" s="14" t="s">
        <v>9</v>
      </c>
      <c r="J35" s="14" t="s">
        <v>10</v>
      </c>
      <c r="K35" s="14" t="s">
        <v>11</v>
      </c>
      <c r="L35" s="14" t="s">
        <v>4</v>
      </c>
      <c r="M35" s="14" t="s">
        <v>7</v>
      </c>
      <c r="N35" s="14" t="s">
        <v>5</v>
      </c>
      <c r="O35" s="14" t="s">
        <v>12</v>
      </c>
      <c r="Q35" s="14" t="s">
        <v>14</v>
      </c>
      <c r="R35" s="14" t="s">
        <v>15</v>
      </c>
      <c r="S35" s="1"/>
      <c r="T35" s="14" t="s">
        <v>16</v>
      </c>
      <c r="U35" s="14" t="s">
        <v>17</v>
      </c>
    </row>
    <row r="36" spans="3:21">
      <c r="C36" s="14">
        <v>6000000</v>
      </c>
      <c r="D36" s="15">
        <v>0</v>
      </c>
      <c r="E36" s="15">
        <f>+C37+D36</f>
        <v>6000000</v>
      </c>
      <c r="F36" s="16">
        <v>0</v>
      </c>
      <c r="G36" s="16">
        <v>0</v>
      </c>
      <c r="H36" s="16">
        <v>348500</v>
      </c>
      <c r="I36" s="16">
        <v>394500</v>
      </c>
      <c r="J36" s="16">
        <v>0</v>
      </c>
      <c r="K36" s="16">
        <v>0</v>
      </c>
      <c r="L36" s="16">
        <f>+C37+D36-H36-I36-J36-K36</f>
        <v>5257000</v>
      </c>
      <c r="M36" s="15">
        <f t="shared" ref="M36:M64" si="14">+L36/E36</f>
        <v>0.87616666666666665</v>
      </c>
      <c r="N36" s="16">
        <f>+L36-C37-D36-J36-K36</f>
        <v>-743000</v>
      </c>
      <c r="O36" s="16">
        <f t="shared" ref="O36:O64" si="15">+N36-$N$2</f>
        <v>-109000</v>
      </c>
      <c r="Q36">
        <f>+I36*0.8+I36*0.23+1*31200+1*8700</f>
        <v>446235</v>
      </c>
      <c r="R36">
        <v>0</v>
      </c>
      <c r="S36">
        <f>+Q36-Q2</f>
        <v>-5910</v>
      </c>
      <c r="T36">
        <f>42800*12</f>
        <v>513600</v>
      </c>
      <c r="U36">
        <f>0.0856*D36</f>
        <v>0</v>
      </c>
    </row>
    <row r="37" spans="3:21">
      <c r="C37" s="14">
        <v>6000000</v>
      </c>
      <c r="D37" s="15">
        <v>50000</v>
      </c>
      <c r="E37" s="15">
        <f>+C38+D37</f>
        <v>6050000</v>
      </c>
      <c r="F37" s="16">
        <v>0</v>
      </c>
      <c r="G37" s="16">
        <v>0</v>
      </c>
      <c r="H37" s="16">
        <v>348500</v>
      </c>
      <c r="I37" s="16">
        <v>394500</v>
      </c>
      <c r="J37" s="16">
        <v>0</v>
      </c>
      <c r="K37" s="16">
        <v>0</v>
      </c>
      <c r="L37" s="16">
        <f t="shared" ref="L37:L39" si="16">+C38+D37-H37-I37-J37-K37</f>
        <v>5307000</v>
      </c>
      <c r="M37" s="15">
        <f t="shared" si="14"/>
        <v>0.87719008264462806</v>
      </c>
      <c r="N37" s="16">
        <f>+L37-C38-D37-J37-K37</f>
        <v>-743000</v>
      </c>
      <c r="O37" s="16">
        <f t="shared" si="15"/>
        <v>-109000</v>
      </c>
      <c r="Q37">
        <f t="shared" ref="Q37:Q54" si="17">+I37*0.8+I37*0.23+1*31200+1*8700</f>
        <v>446235</v>
      </c>
      <c r="R37">
        <v>0</v>
      </c>
      <c r="S37">
        <f t="shared" ref="S37:S64" si="18">+Q37-Q3</f>
        <v>-5910</v>
      </c>
      <c r="T37">
        <f t="shared" ref="T37:T64" si="19">42800*12</f>
        <v>513600</v>
      </c>
      <c r="U37">
        <f t="shared" ref="U37:U64" si="20">0.0856*D37</f>
        <v>4280</v>
      </c>
    </row>
    <row r="38" spans="3:21">
      <c r="C38" s="14">
        <v>6000000</v>
      </c>
      <c r="D38" s="15">
        <v>100000</v>
      </c>
      <c r="E38" s="15">
        <f t="shared" ref="E38:E49" si="21">+C39+D38</f>
        <v>6100000</v>
      </c>
      <c r="F38" s="16">
        <v>0</v>
      </c>
      <c r="G38" s="16">
        <v>0</v>
      </c>
      <c r="H38" s="16">
        <v>348500</v>
      </c>
      <c r="I38" s="16">
        <v>394500</v>
      </c>
      <c r="J38" s="16">
        <v>0</v>
      </c>
      <c r="K38" s="16">
        <v>0</v>
      </c>
      <c r="L38" s="16">
        <f t="shared" si="16"/>
        <v>5357000</v>
      </c>
      <c r="M38" s="15">
        <f t="shared" si="14"/>
        <v>0.87819672131147541</v>
      </c>
      <c r="N38" s="16">
        <f>+L38-C39-D38-J38-K38</f>
        <v>-743000</v>
      </c>
      <c r="O38" s="16">
        <f t="shared" si="15"/>
        <v>-109000</v>
      </c>
      <c r="Q38">
        <f t="shared" si="17"/>
        <v>446235</v>
      </c>
      <c r="R38">
        <v>0</v>
      </c>
      <c r="S38">
        <f t="shared" si="18"/>
        <v>-5910</v>
      </c>
      <c r="T38">
        <f t="shared" si="19"/>
        <v>513600</v>
      </c>
      <c r="U38">
        <f t="shared" si="20"/>
        <v>8560</v>
      </c>
    </row>
    <row r="39" spans="3:21">
      <c r="C39" s="14">
        <v>6000000</v>
      </c>
      <c r="D39" s="17">
        <v>150000</v>
      </c>
      <c r="E39" s="15">
        <f t="shared" si="21"/>
        <v>6150000</v>
      </c>
      <c r="F39" s="16">
        <v>0</v>
      </c>
      <c r="G39" s="16">
        <v>0</v>
      </c>
      <c r="H39" s="16">
        <v>348500</v>
      </c>
      <c r="I39" s="16">
        <v>394500</v>
      </c>
      <c r="J39" s="16">
        <v>0</v>
      </c>
      <c r="K39" s="16">
        <v>0</v>
      </c>
      <c r="L39" s="16">
        <f t="shared" si="16"/>
        <v>5407000</v>
      </c>
      <c r="M39" s="15">
        <f t="shared" si="14"/>
        <v>0.87918699186991867</v>
      </c>
      <c r="N39" s="16">
        <f>+L39-C40-D39-J39-K39</f>
        <v>-743000</v>
      </c>
      <c r="O39" s="16">
        <f t="shared" si="15"/>
        <v>-109000</v>
      </c>
      <c r="Q39">
        <f t="shared" si="17"/>
        <v>446235</v>
      </c>
      <c r="R39">
        <v>0</v>
      </c>
      <c r="S39">
        <f t="shared" si="18"/>
        <v>-5910</v>
      </c>
      <c r="T39">
        <f t="shared" si="19"/>
        <v>513600</v>
      </c>
      <c r="U39">
        <f t="shared" si="20"/>
        <v>12840</v>
      </c>
    </row>
    <row r="40" spans="3:21">
      <c r="C40" s="14">
        <v>6000000</v>
      </c>
      <c r="D40" s="15">
        <v>200000</v>
      </c>
      <c r="E40" s="15">
        <f t="shared" si="21"/>
        <v>6200000</v>
      </c>
      <c r="F40" s="16">
        <v>0</v>
      </c>
      <c r="G40" s="16">
        <v>0</v>
      </c>
      <c r="H40" s="16">
        <v>348500</v>
      </c>
      <c r="I40" s="16">
        <v>394500</v>
      </c>
      <c r="J40" s="16">
        <v>0</v>
      </c>
      <c r="K40" s="16">
        <v>0</v>
      </c>
      <c r="L40" s="16">
        <f t="shared" ref="L40" si="22">+C40+D40-H40-I40-J40-K40</f>
        <v>5457000</v>
      </c>
      <c r="M40" s="15">
        <f t="shared" si="14"/>
        <v>0.88016129032258061</v>
      </c>
      <c r="N40" s="16">
        <f t="shared" ref="N40:N64" si="23">+L40-C40-D40-J40-K40</f>
        <v>-743000</v>
      </c>
      <c r="O40" s="16">
        <f t="shared" si="15"/>
        <v>-109000</v>
      </c>
      <c r="Q40">
        <f t="shared" si="17"/>
        <v>446235</v>
      </c>
      <c r="R40">
        <v>0</v>
      </c>
      <c r="S40">
        <f t="shared" si="18"/>
        <v>-5910</v>
      </c>
      <c r="T40">
        <f t="shared" si="19"/>
        <v>513600</v>
      </c>
      <c r="U40">
        <f t="shared" si="20"/>
        <v>17120</v>
      </c>
    </row>
    <row r="41" spans="3:21">
      <c r="C41" s="14">
        <v>6000000</v>
      </c>
      <c r="D41" s="17">
        <v>250000</v>
      </c>
      <c r="E41" s="15">
        <f t="shared" si="21"/>
        <v>6250000</v>
      </c>
      <c r="F41" s="16">
        <v>0</v>
      </c>
      <c r="G41" s="16">
        <v>0</v>
      </c>
      <c r="H41" s="16">
        <v>348500</v>
      </c>
      <c r="I41" s="16">
        <v>394500</v>
      </c>
      <c r="J41" s="16">
        <v>0</v>
      </c>
      <c r="K41" s="16">
        <v>0</v>
      </c>
      <c r="L41" s="16">
        <f t="shared" ref="L41:L43" si="24">+C42+D41-H41-I41-J41-K41</f>
        <v>5507000</v>
      </c>
      <c r="M41" s="15">
        <f t="shared" si="14"/>
        <v>0.88112000000000001</v>
      </c>
      <c r="N41" s="16">
        <f>+L41-C42-D41-J41-K41</f>
        <v>-743000</v>
      </c>
      <c r="O41" s="16">
        <f t="shared" si="15"/>
        <v>-109000</v>
      </c>
      <c r="Q41">
        <f t="shared" si="17"/>
        <v>446235</v>
      </c>
      <c r="R41">
        <v>0</v>
      </c>
      <c r="S41">
        <f t="shared" si="18"/>
        <v>-5910</v>
      </c>
      <c r="T41">
        <f t="shared" si="19"/>
        <v>513600</v>
      </c>
      <c r="U41">
        <f t="shared" si="20"/>
        <v>21400</v>
      </c>
    </row>
    <row r="42" spans="3:21">
      <c r="C42" s="14">
        <v>6000000</v>
      </c>
      <c r="D42" s="17">
        <v>300000</v>
      </c>
      <c r="E42" s="15">
        <f t="shared" si="21"/>
        <v>6300000</v>
      </c>
      <c r="F42" s="16">
        <v>0</v>
      </c>
      <c r="G42" s="16">
        <v>0</v>
      </c>
      <c r="H42" s="16">
        <v>348500</v>
      </c>
      <c r="I42" s="16">
        <v>394500</v>
      </c>
      <c r="J42" s="16">
        <v>0</v>
      </c>
      <c r="K42" s="16">
        <v>0</v>
      </c>
      <c r="L42" s="16">
        <f t="shared" si="24"/>
        <v>5557000</v>
      </c>
      <c r="M42" s="15">
        <f t="shared" si="14"/>
        <v>0.88206349206349211</v>
      </c>
      <c r="N42" s="16">
        <f>+L42-C43-D42-J42-K42</f>
        <v>-743000</v>
      </c>
      <c r="O42" s="16">
        <f t="shared" si="15"/>
        <v>-109000</v>
      </c>
      <c r="Q42">
        <f t="shared" si="17"/>
        <v>446235</v>
      </c>
      <c r="R42">
        <v>0</v>
      </c>
      <c r="S42">
        <f t="shared" si="18"/>
        <v>-5910</v>
      </c>
      <c r="T42">
        <f t="shared" si="19"/>
        <v>513600</v>
      </c>
      <c r="U42">
        <f t="shared" si="20"/>
        <v>25680</v>
      </c>
    </row>
    <row r="43" spans="3:21">
      <c r="C43" s="14">
        <v>6000000</v>
      </c>
      <c r="D43" s="17">
        <v>350000</v>
      </c>
      <c r="E43" s="15">
        <f t="shared" si="21"/>
        <v>6350000</v>
      </c>
      <c r="F43" s="16">
        <v>0</v>
      </c>
      <c r="G43" s="16">
        <v>0</v>
      </c>
      <c r="H43" s="16">
        <v>348500</v>
      </c>
      <c r="I43" s="16">
        <v>394500</v>
      </c>
      <c r="J43" s="16">
        <v>0</v>
      </c>
      <c r="K43" s="16">
        <v>0</v>
      </c>
      <c r="L43" s="16">
        <f t="shared" si="24"/>
        <v>5607000</v>
      </c>
      <c r="M43" s="15">
        <f t="shared" si="14"/>
        <v>0.88299212598425192</v>
      </c>
      <c r="N43" s="16">
        <f>+L43-C44-D43-J43-K43</f>
        <v>-743000</v>
      </c>
      <c r="O43" s="16">
        <f t="shared" si="15"/>
        <v>-109000</v>
      </c>
      <c r="Q43">
        <f t="shared" si="17"/>
        <v>446235</v>
      </c>
      <c r="R43">
        <v>0</v>
      </c>
      <c r="S43">
        <f t="shared" si="18"/>
        <v>-5910</v>
      </c>
      <c r="T43">
        <f t="shared" si="19"/>
        <v>513600</v>
      </c>
      <c r="U43">
        <f t="shared" si="20"/>
        <v>29960</v>
      </c>
    </row>
    <row r="44" spans="3:21">
      <c r="C44" s="14">
        <v>6000000</v>
      </c>
      <c r="D44" s="15">
        <v>400000</v>
      </c>
      <c r="E44" s="15">
        <f t="shared" si="21"/>
        <v>6400000</v>
      </c>
      <c r="F44" s="16">
        <v>0</v>
      </c>
      <c r="G44" s="16">
        <v>0</v>
      </c>
      <c r="H44" s="16">
        <v>348500</v>
      </c>
      <c r="I44" s="16">
        <v>394500</v>
      </c>
      <c r="J44" s="16">
        <v>0</v>
      </c>
      <c r="K44" s="16">
        <v>0</v>
      </c>
      <c r="L44" s="16">
        <f t="shared" ref="L44" si="25">+C44+D44-H44-I44-J44-K44</f>
        <v>5657000</v>
      </c>
      <c r="M44" s="15">
        <f t="shared" si="14"/>
        <v>0.88390625</v>
      </c>
      <c r="N44" s="16">
        <f t="shared" ref="N44:N64" si="26">+L44-C44-D44-J44-K44</f>
        <v>-743000</v>
      </c>
      <c r="O44" s="16">
        <f t="shared" si="15"/>
        <v>-109000</v>
      </c>
      <c r="Q44">
        <f t="shared" si="17"/>
        <v>446235</v>
      </c>
      <c r="R44">
        <v>0</v>
      </c>
      <c r="S44">
        <f t="shared" si="18"/>
        <v>-5910</v>
      </c>
      <c r="T44">
        <f t="shared" si="19"/>
        <v>513600</v>
      </c>
      <c r="U44">
        <f t="shared" si="20"/>
        <v>34240</v>
      </c>
    </row>
    <row r="45" spans="3:21">
      <c r="C45" s="14">
        <v>6000000</v>
      </c>
      <c r="D45" s="17">
        <v>450000</v>
      </c>
      <c r="E45" s="15">
        <f t="shared" si="21"/>
        <v>6450000</v>
      </c>
      <c r="F45" s="18">
        <v>0</v>
      </c>
      <c r="G45" s="18">
        <v>0</v>
      </c>
      <c r="H45" s="16">
        <v>348500</v>
      </c>
      <c r="I45" s="16">
        <v>394500</v>
      </c>
      <c r="J45" s="16">
        <v>0</v>
      </c>
      <c r="K45" s="16">
        <v>0</v>
      </c>
      <c r="L45" s="16">
        <f t="shared" ref="L45:L47" si="27">+C46+D45-H45-I45-J45-K45</f>
        <v>5707000</v>
      </c>
      <c r="M45" s="15">
        <f t="shared" si="14"/>
        <v>0.88480620155038758</v>
      </c>
      <c r="N45" s="16">
        <f>+L45-C46-D45-J45-K45</f>
        <v>-743000</v>
      </c>
      <c r="O45" s="16">
        <f t="shared" si="15"/>
        <v>-109000</v>
      </c>
      <c r="Q45">
        <f t="shared" si="17"/>
        <v>446235</v>
      </c>
      <c r="R45">
        <v>0</v>
      </c>
      <c r="S45">
        <f t="shared" si="18"/>
        <v>-7970</v>
      </c>
      <c r="T45">
        <f t="shared" si="19"/>
        <v>513600</v>
      </c>
      <c r="U45">
        <f t="shared" si="20"/>
        <v>38520</v>
      </c>
    </row>
    <row r="46" spans="3:21">
      <c r="C46" s="14">
        <v>6000000</v>
      </c>
      <c r="D46" s="17">
        <v>500000</v>
      </c>
      <c r="E46" s="15">
        <f t="shared" si="21"/>
        <v>6500000</v>
      </c>
      <c r="F46" s="16">
        <v>0</v>
      </c>
      <c r="G46" s="16">
        <v>0</v>
      </c>
      <c r="H46" s="16">
        <v>348500</v>
      </c>
      <c r="I46" s="16">
        <v>394500</v>
      </c>
      <c r="J46" s="16">
        <v>0</v>
      </c>
      <c r="K46" s="16">
        <v>0</v>
      </c>
      <c r="L46" s="16">
        <f t="shared" si="27"/>
        <v>5757000</v>
      </c>
      <c r="M46" s="15">
        <f t="shared" si="14"/>
        <v>0.88569230769230767</v>
      </c>
      <c r="N46" s="16">
        <f>+L46-C47-D46-J46-K46</f>
        <v>-743000</v>
      </c>
      <c r="O46" s="16">
        <f t="shared" si="15"/>
        <v>-109000</v>
      </c>
      <c r="Q46">
        <f t="shared" si="17"/>
        <v>446235</v>
      </c>
      <c r="R46">
        <v>0</v>
      </c>
      <c r="S46">
        <f t="shared" si="18"/>
        <v>-13120</v>
      </c>
      <c r="T46">
        <f t="shared" si="19"/>
        <v>513600</v>
      </c>
      <c r="U46">
        <f t="shared" si="20"/>
        <v>42800</v>
      </c>
    </row>
    <row r="47" spans="3:21">
      <c r="C47" s="14">
        <v>6000000</v>
      </c>
      <c r="D47" s="17">
        <v>550000</v>
      </c>
      <c r="E47" s="15">
        <f t="shared" si="21"/>
        <v>6550000</v>
      </c>
      <c r="F47" s="16">
        <v>0</v>
      </c>
      <c r="G47" s="16">
        <v>0</v>
      </c>
      <c r="H47" s="16">
        <v>348500</v>
      </c>
      <c r="I47" s="16">
        <v>394500</v>
      </c>
      <c r="J47" s="16">
        <v>0</v>
      </c>
      <c r="K47" s="16">
        <v>0</v>
      </c>
      <c r="L47" s="16">
        <f t="shared" si="27"/>
        <v>5807000</v>
      </c>
      <c r="M47" s="15">
        <f t="shared" si="14"/>
        <v>0.88656488549618317</v>
      </c>
      <c r="N47" s="16">
        <f>+L47-C48-D47-J47-K47</f>
        <v>-743000</v>
      </c>
      <c r="O47" s="16">
        <f t="shared" si="15"/>
        <v>-109000</v>
      </c>
      <c r="Q47">
        <f t="shared" si="17"/>
        <v>446235</v>
      </c>
      <c r="R47">
        <v>0</v>
      </c>
      <c r="S47">
        <f t="shared" si="18"/>
        <v>-18270</v>
      </c>
      <c r="T47">
        <f t="shared" si="19"/>
        <v>513600</v>
      </c>
      <c r="U47">
        <f t="shared" si="20"/>
        <v>47080</v>
      </c>
    </row>
    <row r="48" spans="3:21">
      <c r="C48" s="14">
        <v>6000000</v>
      </c>
      <c r="D48" s="15">
        <v>600000</v>
      </c>
      <c r="E48" s="15">
        <f t="shared" si="21"/>
        <v>6600000</v>
      </c>
      <c r="F48" s="16">
        <v>0</v>
      </c>
      <c r="G48" s="16">
        <v>0</v>
      </c>
      <c r="H48" s="16">
        <v>348500</v>
      </c>
      <c r="I48" s="16">
        <v>394500</v>
      </c>
      <c r="J48" s="16">
        <v>0</v>
      </c>
      <c r="K48" s="16">
        <v>0</v>
      </c>
      <c r="L48" s="16">
        <f t="shared" ref="L48" si="28">+C48+D48-H48-I48-J48-K48</f>
        <v>5857000</v>
      </c>
      <c r="M48" s="15">
        <f t="shared" si="14"/>
        <v>0.88742424242424245</v>
      </c>
      <c r="N48" s="16">
        <f t="shared" ref="N48:N64" si="29">+L48-C48-D48-J48-K48</f>
        <v>-743000</v>
      </c>
      <c r="O48" s="16">
        <f t="shared" si="15"/>
        <v>-109000</v>
      </c>
      <c r="Q48">
        <f t="shared" si="17"/>
        <v>446235</v>
      </c>
      <c r="R48">
        <v>0</v>
      </c>
      <c r="S48">
        <f t="shared" si="18"/>
        <v>-23420</v>
      </c>
      <c r="T48">
        <f t="shared" si="19"/>
        <v>513600</v>
      </c>
      <c r="U48">
        <f t="shared" si="20"/>
        <v>51360</v>
      </c>
    </row>
    <row r="49" spans="3:24">
      <c r="C49" s="14">
        <v>6000000</v>
      </c>
      <c r="D49" s="17">
        <v>650000</v>
      </c>
      <c r="E49" s="15">
        <f t="shared" si="21"/>
        <v>6650000</v>
      </c>
      <c r="F49" s="16">
        <v>0</v>
      </c>
      <c r="G49" s="16">
        <v>0</v>
      </c>
      <c r="H49" s="16">
        <v>348500</v>
      </c>
      <c r="I49" s="16">
        <v>394500</v>
      </c>
      <c r="J49" s="16">
        <v>0</v>
      </c>
      <c r="K49" s="16">
        <v>0</v>
      </c>
      <c r="L49" s="16">
        <f t="shared" ref="L49" si="30">+C50+D49-H49-I49-J49-K49</f>
        <v>5907000</v>
      </c>
      <c r="M49" s="15">
        <f t="shared" si="14"/>
        <v>0.88827067669172932</v>
      </c>
      <c r="N49" s="16">
        <f>+L49-C50-D49-J49-K49</f>
        <v>-743000</v>
      </c>
      <c r="O49" s="16">
        <f t="shared" si="15"/>
        <v>-109000</v>
      </c>
      <c r="Q49">
        <f t="shared" si="17"/>
        <v>446235</v>
      </c>
      <c r="R49">
        <v>0</v>
      </c>
      <c r="S49">
        <f t="shared" si="18"/>
        <v>-28570</v>
      </c>
      <c r="T49">
        <f t="shared" si="19"/>
        <v>513600</v>
      </c>
      <c r="U49">
        <f t="shared" si="20"/>
        <v>55640</v>
      </c>
    </row>
    <row r="50" spans="3:24">
      <c r="C50" s="14">
        <v>6000000</v>
      </c>
      <c r="D50" s="17">
        <v>700000</v>
      </c>
      <c r="E50" s="15">
        <f>+C51+D50</f>
        <v>6700000</v>
      </c>
      <c r="F50" s="16">
        <v>0</v>
      </c>
      <c r="G50" s="16">
        <v>0</v>
      </c>
      <c r="H50" s="16">
        <v>348500</v>
      </c>
      <c r="I50" s="16">
        <v>394500</v>
      </c>
      <c r="J50" s="16">
        <v>0</v>
      </c>
      <c r="K50" s="16">
        <v>0</v>
      </c>
      <c r="L50" s="16">
        <f>+C51+D50-H50-I50-J50-K50</f>
        <v>5957000</v>
      </c>
      <c r="M50" s="15">
        <f t="shared" si="14"/>
        <v>0.88910447761194034</v>
      </c>
      <c r="N50" s="16">
        <f>+L50-C51-D50-J50-K50</f>
        <v>-743000</v>
      </c>
      <c r="O50" s="16">
        <f t="shared" si="15"/>
        <v>-109000</v>
      </c>
      <c r="Q50">
        <f t="shared" si="17"/>
        <v>446235</v>
      </c>
      <c r="R50">
        <v>0</v>
      </c>
      <c r="S50">
        <f t="shared" si="18"/>
        <v>-33720</v>
      </c>
      <c r="T50">
        <f t="shared" si="19"/>
        <v>513600</v>
      </c>
      <c r="U50">
        <f t="shared" si="20"/>
        <v>59920</v>
      </c>
      <c r="X50" s="2">
        <f>+D50-W50-J50-K50</f>
        <v>700000</v>
      </c>
    </row>
    <row r="51" spans="3:24">
      <c r="C51" s="14">
        <v>6000000</v>
      </c>
      <c r="D51" s="17">
        <v>750000</v>
      </c>
      <c r="E51" s="15">
        <f>+C52+D51</f>
        <v>6750000</v>
      </c>
      <c r="F51" s="16">
        <v>0</v>
      </c>
      <c r="G51" s="16">
        <v>0</v>
      </c>
      <c r="H51" s="16">
        <v>348500</v>
      </c>
      <c r="I51" s="16">
        <v>394500</v>
      </c>
      <c r="J51" s="16">
        <v>0</v>
      </c>
      <c r="K51" s="16">
        <v>0</v>
      </c>
      <c r="L51" s="16">
        <f>+C52+D51-H51-I51-J51-K51</f>
        <v>6007000</v>
      </c>
      <c r="M51" s="15">
        <f t="shared" si="14"/>
        <v>0.8899259259259259</v>
      </c>
      <c r="N51" s="16">
        <f>+L51-C52-D51-J51-K51</f>
        <v>-743000</v>
      </c>
      <c r="O51" s="16">
        <f t="shared" si="15"/>
        <v>-109000</v>
      </c>
      <c r="Q51">
        <f t="shared" si="17"/>
        <v>446235</v>
      </c>
      <c r="R51">
        <v>0</v>
      </c>
      <c r="S51">
        <f t="shared" si="18"/>
        <v>-36810</v>
      </c>
      <c r="T51">
        <f t="shared" si="19"/>
        <v>513600</v>
      </c>
      <c r="U51">
        <f t="shared" si="20"/>
        <v>64200</v>
      </c>
      <c r="X51" s="2">
        <f>+D51-W51-J51-K51</f>
        <v>750000</v>
      </c>
    </row>
    <row r="52" spans="3:24">
      <c r="C52" s="14">
        <v>6000000</v>
      </c>
      <c r="D52" s="15">
        <v>800000</v>
      </c>
      <c r="E52" s="15">
        <f>+C56+D52</f>
        <v>6800000</v>
      </c>
      <c r="F52" s="16">
        <v>0</v>
      </c>
      <c r="G52" s="16">
        <v>0</v>
      </c>
      <c r="H52" s="16">
        <v>348500</v>
      </c>
      <c r="I52" s="16">
        <v>394500</v>
      </c>
      <c r="J52" s="16">
        <v>0</v>
      </c>
      <c r="K52" s="16">
        <v>0</v>
      </c>
      <c r="L52" s="16">
        <f t="shared" ref="L52:L64" si="31">+C52+D52-H52-I52-J52-K52</f>
        <v>6057000</v>
      </c>
      <c r="M52" s="15">
        <f t="shared" si="14"/>
        <v>0.89073529411764707</v>
      </c>
      <c r="N52" s="16">
        <f t="shared" ref="N52:N64" si="32">+L52-C52-D52-J52-K52</f>
        <v>-743000</v>
      </c>
      <c r="O52" s="16">
        <f t="shared" si="15"/>
        <v>-109000</v>
      </c>
      <c r="Q52">
        <f t="shared" si="17"/>
        <v>446235</v>
      </c>
      <c r="R52">
        <v>0</v>
      </c>
      <c r="S52">
        <f t="shared" si="18"/>
        <v>-39900</v>
      </c>
      <c r="T52">
        <f t="shared" si="19"/>
        <v>513600</v>
      </c>
      <c r="U52">
        <f t="shared" si="20"/>
        <v>68480</v>
      </c>
      <c r="X52" s="2">
        <f>+D52-W52-J52-K52</f>
        <v>800000</v>
      </c>
    </row>
    <row r="53" spans="3:24">
      <c r="C53" s="14">
        <v>6000000</v>
      </c>
      <c r="D53" s="17">
        <v>850000</v>
      </c>
      <c r="E53" s="15">
        <f>+C57+D53</f>
        <v>6850000</v>
      </c>
      <c r="F53" s="16">
        <v>0</v>
      </c>
      <c r="G53" s="16">
        <v>0</v>
      </c>
      <c r="H53" s="16">
        <v>348500</v>
      </c>
      <c r="I53" s="16">
        <v>394500</v>
      </c>
      <c r="J53" s="16">
        <v>0</v>
      </c>
      <c r="K53" s="16">
        <v>0</v>
      </c>
      <c r="L53" s="16">
        <f t="shared" si="31"/>
        <v>6107000</v>
      </c>
      <c r="M53" s="15">
        <f t="shared" si="14"/>
        <v>0.89153284671532851</v>
      </c>
      <c r="N53" s="16">
        <f t="shared" si="32"/>
        <v>-743000</v>
      </c>
      <c r="O53" s="16">
        <f t="shared" si="15"/>
        <v>-109000</v>
      </c>
      <c r="Q53">
        <f t="shared" si="17"/>
        <v>446235</v>
      </c>
      <c r="R53">
        <v>0</v>
      </c>
      <c r="S53">
        <f t="shared" si="18"/>
        <v>-39900</v>
      </c>
      <c r="T53">
        <f t="shared" si="19"/>
        <v>513600</v>
      </c>
      <c r="U53">
        <f t="shared" si="20"/>
        <v>72760</v>
      </c>
      <c r="X53" s="2">
        <f>+D53-W53-J53-K53</f>
        <v>850000</v>
      </c>
    </row>
    <row r="54" spans="3:24">
      <c r="C54" s="14">
        <v>6000000</v>
      </c>
      <c r="D54" s="17">
        <v>900000</v>
      </c>
      <c r="E54" s="15">
        <f>+C58+D54</f>
        <v>6900000</v>
      </c>
      <c r="F54" s="16">
        <v>0</v>
      </c>
      <c r="G54" s="16">
        <v>0</v>
      </c>
      <c r="H54" s="16">
        <v>348500</v>
      </c>
      <c r="I54" s="16">
        <v>394500</v>
      </c>
      <c r="J54" s="16">
        <v>0</v>
      </c>
      <c r="K54" s="16">
        <v>0</v>
      </c>
      <c r="L54" s="16">
        <f t="shared" si="31"/>
        <v>6157000</v>
      </c>
      <c r="M54" s="15">
        <f t="shared" si="14"/>
        <v>0.89231884057971012</v>
      </c>
      <c r="N54" s="16">
        <f t="shared" si="32"/>
        <v>-743000</v>
      </c>
      <c r="O54" s="16">
        <f t="shared" si="15"/>
        <v>-109000</v>
      </c>
      <c r="Q54">
        <f t="shared" si="17"/>
        <v>446235</v>
      </c>
      <c r="R54">
        <v>0</v>
      </c>
      <c r="S54">
        <f t="shared" si="18"/>
        <v>-39900</v>
      </c>
      <c r="T54">
        <f t="shared" si="19"/>
        <v>513600</v>
      </c>
      <c r="U54">
        <f t="shared" si="20"/>
        <v>77040</v>
      </c>
      <c r="X54" s="2">
        <f>+D54-W54-J54-K54</f>
        <v>900000</v>
      </c>
    </row>
    <row r="55" spans="3:24">
      <c r="C55" s="14">
        <v>6000000</v>
      </c>
      <c r="D55" s="17">
        <v>950000</v>
      </c>
      <c r="E55" s="15">
        <f>+C59+D55</f>
        <v>6950000</v>
      </c>
      <c r="F55" s="16">
        <v>0</v>
      </c>
      <c r="G55" s="16">
        <v>0</v>
      </c>
      <c r="H55" s="16">
        <v>348500</v>
      </c>
      <c r="I55" s="16">
        <v>394500</v>
      </c>
      <c r="J55" s="16">
        <v>0</v>
      </c>
      <c r="K55" s="19">
        <v>4000</v>
      </c>
      <c r="L55" s="16">
        <f t="shared" si="31"/>
        <v>6203000</v>
      </c>
      <c r="M55" s="15">
        <f t="shared" si="14"/>
        <v>0.89251798561151074</v>
      </c>
      <c r="N55" s="16">
        <f t="shared" si="32"/>
        <v>-751000</v>
      </c>
      <c r="O55" s="16">
        <f t="shared" si="15"/>
        <v>-117000</v>
      </c>
      <c r="Q55" s="20">
        <f>+I55*0.8+I55*0.23+1*31200+1*8700</f>
        <v>446235</v>
      </c>
      <c r="R55" s="20">
        <f>+K55*0.8+K55*0.23+1*31200+1*8700</f>
        <v>44020</v>
      </c>
      <c r="S55">
        <f t="shared" si="18"/>
        <v>0</v>
      </c>
      <c r="T55">
        <f t="shared" si="19"/>
        <v>513600</v>
      </c>
      <c r="U55">
        <f t="shared" si="20"/>
        <v>81320</v>
      </c>
      <c r="W55">
        <f>+R55+U55</f>
        <v>125340</v>
      </c>
      <c r="X55" s="2">
        <f>+D55-W55-J55-K55</f>
        <v>820660</v>
      </c>
    </row>
    <row r="56" spans="3:24">
      <c r="C56" s="21">
        <v>6000000</v>
      </c>
      <c r="D56" s="22">
        <v>1000000</v>
      </c>
      <c r="E56" s="22">
        <f t="shared" ref="E56" si="33">+C56+D56</f>
        <v>7000000</v>
      </c>
      <c r="F56" s="23">
        <v>0</v>
      </c>
      <c r="G56" s="23">
        <v>0</v>
      </c>
      <c r="H56" s="23">
        <v>348500</v>
      </c>
      <c r="I56" s="23">
        <v>394500</v>
      </c>
      <c r="J56" s="24">
        <v>0</v>
      </c>
      <c r="K56" s="24">
        <v>4000</v>
      </c>
      <c r="L56" s="23">
        <f t="shared" si="31"/>
        <v>6253000</v>
      </c>
      <c r="M56" s="22">
        <f t="shared" si="14"/>
        <v>0.89328571428571424</v>
      </c>
      <c r="N56" s="23">
        <f t="shared" si="32"/>
        <v>-751000</v>
      </c>
      <c r="O56" s="23">
        <f t="shared" si="15"/>
        <v>-117000</v>
      </c>
      <c r="P56" s="27"/>
      <c r="Q56" s="26">
        <f t="shared" ref="Q56:Q64" si="34">+I56*0.8+I56*0.23+1*31200+1*8700</f>
        <v>446235</v>
      </c>
      <c r="R56" s="26">
        <f t="shared" ref="R56:R64" si="35">+K56*0.8+K56*0.23+1*31200+1*8700</f>
        <v>44020</v>
      </c>
      <c r="S56">
        <f t="shared" si="18"/>
        <v>0</v>
      </c>
      <c r="T56" s="27">
        <f t="shared" si="19"/>
        <v>513600</v>
      </c>
      <c r="U56" s="27">
        <f t="shared" si="20"/>
        <v>85600</v>
      </c>
      <c r="W56">
        <f>+R56+U56</f>
        <v>129620</v>
      </c>
      <c r="X56" s="2">
        <f t="shared" ref="X56:X64" si="36">+D56-W56-J56-K56</f>
        <v>866380</v>
      </c>
    </row>
    <row r="57" spans="3:24">
      <c r="C57" s="14">
        <v>6000000</v>
      </c>
      <c r="D57" s="17">
        <v>1050000</v>
      </c>
      <c r="E57" s="15">
        <f>+C61+D57</f>
        <v>7050000</v>
      </c>
      <c r="F57" s="16">
        <v>0</v>
      </c>
      <c r="G57" s="16">
        <v>0</v>
      </c>
      <c r="H57" s="16">
        <v>348500</v>
      </c>
      <c r="I57" s="16">
        <v>394500</v>
      </c>
      <c r="J57" s="19">
        <v>1000</v>
      </c>
      <c r="K57" s="19">
        <v>10000</v>
      </c>
      <c r="L57" s="16">
        <f t="shared" si="31"/>
        <v>6296000</v>
      </c>
      <c r="M57" s="15">
        <f t="shared" si="14"/>
        <v>0.89304964539007092</v>
      </c>
      <c r="N57" s="16">
        <f t="shared" si="32"/>
        <v>-765000</v>
      </c>
      <c r="O57" s="16">
        <f t="shared" si="15"/>
        <v>-131000</v>
      </c>
      <c r="Q57" s="20">
        <f t="shared" si="34"/>
        <v>446235</v>
      </c>
      <c r="R57" s="20">
        <f t="shared" si="35"/>
        <v>50200</v>
      </c>
      <c r="S57">
        <f t="shared" si="18"/>
        <v>0</v>
      </c>
      <c r="T57">
        <f t="shared" si="19"/>
        <v>513600</v>
      </c>
      <c r="U57">
        <f t="shared" si="20"/>
        <v>89880</v>
      </c>
      <c r="W57">
        <f>+R57+U57</f>
        <v>140080</v>
      </c>
      <c r="X57" s="2">
        <f t="shared" si="36"/>
        <v>898920</v>
      </c>
    </row>
    <row r="58" spans="3:24">
      <c r="C58" s="14">
        <v>6000000</v>
      </c>
      <c r="D58" s="17">
        <v>1100000</v>
      </c>
      <c r="E58" s="15">
        <f>+C62+D58</f>
        <v>7100000</v>
      </c>
      <c r="F58" s="16">
        <v>0</v>
      </c>
      <c r="G58" s="16">
        <v>0</v>
      </c>
      <c r="H58" s="16">
        <v>348500</v>
      </c>
      <c r="I58" s="16">
        <v>394500</v>
      </c>
      <c r="J58" s="19">
        <v>3500</v>
      </c>
      <c r="K58" s="19">
        <v>13500</v>
      </c>
      <c r="L58" s="16">
        <f t="shared" si="31"/>
        <v>6340000</v>
      </c>
      <c r="M58" s="15">
        <f t="shared" si="14"/>
        <v>0.89295774647887327</v>
      </c>
      <c r="N58" s="16">
        <f t="shared" si="32"/>
        <v>-777000</v>
      </c>
      <c r="O58" s="16">
        <f t="shared" si="15"/>
        <v>-143000</v>
      </c>
      <c r="Q58" s="20">
        <f t="shared" si="34"/>
        <v>446235</v>
      </c>
      <c r="R58" s="20">
        <f t="shared" si="35"/>
        <v>53805</v>
      </c>
      <c r="S58">
        <f t="shared" si="18"/>
        <v>0</v>
      </c>
      <c r="T58">
        <f t="shared" si="19"/>
        <v>513600</v>
      </c>
      <c r="U58">
        <f t="shared" si="20"/>
        <v>94160</v>
      </c>
      <c r="W58">
        <f>+R58+U58</f>
        <v>147965</v>
      </c>
      <c r="X58" s="2">
        <f t="shared" si="36"/>
        <v>935035</v>
      </c>
    </row>
    <row r="59" spans="3:24">
      <c r="C59" s="14">
        <v>6000000</v>
      </c>
      <c r="D59" s="17">
        <v>1150000</v>
      </c>
      <c r="E59" s="15">
        <f>+C63+D59</f>
        <v>7150000</v>
      </c>
      <c r="F59" s="16">
        <v>0</v>
      </c>
      <c r="G59" s="16">
        <v>0</v>
      </c>
      <c r="H59" s="16">
        <v>348500</v>
      </c>
      <c r="I59" s="16">
        <v>394500</v>
      </c>
      <c r="J59" s="19">
        <v>6000</v>
      </c>
      <c r="K59" s="19">
        <v>18500</v>
      </c>
      <c r="L59" s="16">
        <f t="shared" si="31"/>
        <v>6382500</v>
      </c>
      <c r="M59" s="15">
        <f t="shared" si="14"/>
        <v>0.89265734265734265</v>
      </c>
      <c r="N59" s="16">
        <f t="shared" si="32"/>
        <v>-792000</v>
      </c>
      <c r="O59" s="16">
        <f t="shared" si="15"/>
        <v>-158000</v>
      </c>
      <c r="Q59" s="20">
        <f t="shared" si="34"/>
        <v>446235</v>
      </c>
      <c r="R59" s="20">
        <f t="shared" si="35"/>
        <v>58955</v>
      </c>
      <c r="S59">
        <f t="shared" si="18"/>
        <v>0</v>
      </c>
      <c r="T59">
        <f t="shared" si="19"/>
        <v>513600</v>
      </c>
      <c r="U59">
        <f t="shared" si="20"/>
        <v>98440</v>
      </c>
      <c r="W59">
        <f>+R59+U59</f>
        <v>157395</v>
      </c>
      <c r="X59" s="2">
        <f t="shared" si="36"/>
        <v>968105</v>
      </c>
    </row>
    <row r="60" spans="3:24">
      <c r="C60" s="14">
        <v>6000000</v>
      </c>
      <c r="D60" s="15">
        <v>1200000</v>
      </c>
      <c r="E60" s="15">
        <f t="shared" ref="E60:E64" si="37">+C60+D60</f>
        <v>7200000</v>
      </c>
      <c r="F60" s="16">
        <v>0</v>
      </c>
      <c r="G60" s="16">
        <v>0</v>
      </c>
      <c r="H60" s="16">
        <v>348500</v>
      </c>
      <c r="I60" s="16">
        <v>394500</v>
      </c>
      <c r="J60" s="19">
        <v>8500</v>
      </c>
      <c r="K60" s="19">
        <v>23500</v>
      </c>
      <c r="L60" s="16">
        <f t="shared" si="31"/>
        <v>6425000</v>
      </c>
      <c r="M60" s="15">
        <f t="shared" si="14"/>
        <v>0.89236111111111116</v>
      </c>
      <c r="N60" s="16">
        <f t="shared" si="32"/>
        <v>-807000</v>
      </c>
      <c r="O60" s="16">
        <f t="shared" si="15"/>
        <v>-173000</v>
      </c>
      <c r="Q60" s="20">
        <f t="shared" si="34"/>
        <v>446235</v>
      </c>
      <c r="R60" s="20">
        <f t="shared" si="35"/>
        <v>64105</v>
      </c>
      <c r="S60">
        <f t="shared" si="18"/>
        <v>0</v>
      </c>
      <c r="T60">
        <f t="shared" si="19"/>
        <v>513600</v>
      </c>
      <c r="U60">
        <f t="shared" si="20"/>
        <v>102720</v>
      </c>
      <c r="W60">
        <f>+R60+U60</f>
        <v>166825</v>
      </c>
      <c r="X60" s="2">
        <f t="shared" si="36"/>
        <v>1001175</v>
      </c>
    </row>
    <row r="61" spans="3:24">
      <c r="C61" s="14">
        <v>6000000</v>
      </c>
      <c r="D61" s="15">
        <v>1400000</v>
      </c>
      <c r="E61" s="15">
        <f t="shared" si="37"/>
        <v>7400000</v>
      </c>
      <c r="F61" s="16">
        <v>0</v>
      </c>
      <c r="G61" s="16">
        <v>0</v>
      </c>
      <c r="H61" s="16">
        <v>348500</v>
      </c>
      <c r="I61" s="16">
        <v>394500</v>
      </c>
      <c r="J61" s="19">
        <v>18500</v>
      </c>
      <c r="K61" s="19">
        <v>43500</v>
      </c>
      <c r="L61" s="16">
        <f t="shared" si="31"/>
        <v>6595000</v>
      </c>
      <c r="M61" s="15">
        <f t="shared" si="14"/>
        <v>0.89121621621621616</v>
      </c>
      <c r="N61" s="16">
        <f t="shared" si="32"/>
        <v>-867000</v>
      </c>
      <c r="O61" s="16">
        <f t="shared" si="15"/>
        <v>-233000</v>
      </c>
      <c r="Q61" s="20">
        <f t="shared" si="34"/>
        <v>446235</v>
      </c>
      <c r="R61" s="20">
        <f t="shared" si="35"/>
        <v>84705</v>
      </c>
      <c r="S61">
        <f t="shared" si="18"/>
        <v>0</v>
      </c>
      <c r="T61">
        <f t="shared" si="19"/>
        <v>513600</v>
      </c>
      <c r="U61">
        <f t="shared" si="20"/>
        <v>119840</v>
      </c>
      <c r="W61">
        <f>+R61+U61</f>
        <v>204545</v>
      </c>
      <c r="X61" s="2">
        <f t="shared" si="36"/>
        <v>1133455</v>
      </c>
    </row>
    <row r="62" spans="3:24">
      <c r="C62" s="14">
        <v>6000000</v>
      </c>
      <c r="D62" s="15">
        <v>1600000</v>
      </c>
      <c r="E62" s="15">
        <f t="shared" si="37"/>
        <v>7600000</v>
      </c>
      <c r="F62" s="16">
        <v>0</v>
      </c>
      <c r="G62" s="16">
        <v>0</v>
      </c>
      <c r="H62" s="16">
        <v>348500</v>
      </c>
      <c r="I62" s="16">
        <v>394500</v>
      </c>
      <c r="J62" s="19">
        <v>28500</v>
      </c>
      <c r="K62" s="19">
        <v>63500</v>
      </c>
      <c r="L62" s="16">
        <f t="shared" si="31"/>
        <v>6765000</v>
      </c>
      <c r="M62" s="15">
        <f t="shared" si="14"/>
        <v>0.89013157894736838</v>
      </c>
      <c r="N62" s="16">
        <f t="shared" si="32"/>
        <v>-927000</v>
      </c>
      <c r="O62" s="16">
        <f t="shared" si="15"/>
        <v>-293000</v>
      </c>
      <c r="Q62" s="20">
        <f t="shared" si="34"/>
        <v>446235</v>
      </c>
      <c r="R62" s="20">
        <f t="shared" si="35"/>
        <v>105305</v>
      </c>
      <c r="S62">
        <f t="shared" si="18"/>
        <v>0</v>
      </c>
      <c r="T62">
        <f t="shared" si="19"/>
        <v>513600</v>
      </c>
      <c r="U62">
        <f t="shared" si="20"/>
        <v>136960</v>
      </c>
      <c r="W62">
        <f>+R62+U62</f>
        <v>242265</v>
      </c>
      <c r="X62" s="2">
        <f t="shared" si="36"/>
        <v>1265735</v>
      </c>
    </row>
    <row r="63" spans="3:24">
      <c r="C63" s="14">
        <v>6000000</v>
      </c>
      <c r="D63" s="15">
        <v>1800000</v>
      </c>
      <c r="E63" s="15">
        <f t="shared" si="37"/>
        <v>7800000</v>
      </c>
      <c r="F63" s="16">
        <v>0</v>
      </c>
      <c r="G63" s="16">
        <v>0</v>
      </c>
      <c r="H63" s="16">
        <v>348500</v>
      </c>
      <c r="I63" s="16">
        <v>394500</v>
      </c>
      <c r="J63" s="19">
        <v>35000</v>
      </c>
      <c r="K63" s="19">
        <v>76500</v>
      </c>
      <c r="L63" s="16">
        <f t="shared" si="31"/>
        <v>6945500</v>
      </c>
      <c r="M63" s="15">
        <f t="shared" si="14"/>
        <v>0.89044871794871794</v>
      </c>
      <c r="N63" s="16">
        <f t="shared" si="32"/>
        <v>-966000</v>
      </c>
      <c r="O63" s="16">
        <f t="shared" si="15"/>
        <v>-332000</v>
      </c>
      <c r="Q63" s="20">
        <f t="shared" si="34"/>
        <v>446235</v>
      </c>
      <c r="R63" s="20">
        <f t="shared" si="35"/>
        <v>118695</v>
      </c>
      <c r="S63">
        <f t="shared" si="18"/>
        <v>0</v>
      </c>
      <c r="T63">
        <f t="shared" si="19"/>
        <v>513600</v>
      </c>
      <c r="U63">
        <f t="shared" si="20"/>
        <v>154080</v>
      </c>
      <c r="W63">
        <f>+R63+U63</f>
        <v>272775</v>
      </c>
      <c r="X63" s="2">
        <f t="shared" si="36"/>
        <v>1415725</v>
      </c>
    </row>
    <row r="64" spans="3:24">
      <c r="C64" s="14">
        <v>6000000</v>
      </c>
      <c r="D64" s="15">
        <v>2000000</v>
      </c>
      <c r="E64" s="15">
        <f t="shared" si="37"/>
        <v>8000000</v>
      </c>
      <c r="F64" s="16">
        <v>0</v>
      </c>
      <c r="G64" s="16">
        <v>0</v>
      </c>
      <c r="H64" s="16">
        <v>348500</v>
      </c>
      <c r="I64" s="16">
        <v>394500</v>
      </c>
      <c r="J64" s="19">
        <v>42000</v>
      </c>
      <c r="K64" s="19">
        <v>90500</v>
      </c>
      <c r="L64" s="16">
        <f t="shared" si="31"/>
        <v>7124500</v>
      </c>
      <c r="M64" s="15">
        <f t="shared" si="14"/>
        <v>0.89056250000000003</v>
      </c>
      <c r="N64" s="16">
        <f t="shared" si="32"/>
        <v>-1008000</v>
      </c>
      <c r="O64" s="16">
        <f t="shared" si="15"/>
        <v>-374000</v>
      </c>
      <c r="Q64" s="20">
        <f t="shared" si="34"/>
        <v>446235</v>
      </c>
      <c r="R64" s="20">
        <f t="shared" si="35"/>
        <v>133115</v>
      </c>
      <c r="S64">
        <f t="shared" si="18"/>
        <v>0</v>
      </c>
      <c r="T64">
        <f t="shared" si="19"/>
        <v>513600</v>
      </c>
      <c r="U64">
        <f t="shared" si="20"/>
        <v>171200</v>
      </c>
      <c r="W64">
        <f>+R64+U64</f>
        <v>304315</v>
      </c>
      <c r="X64" s="2">
        <f t="shared" si="36"/>
        <v>1563185</v>
      </c>
    </row>
    <row r="67" spans="4:21">
      <c r="D67">
        <f>+D66+1</f>
        <v>1</v>
      </c>
      <c r="R67" s="20"/>
      <c r="U67" t="e">
        <f>0.0856*#REF!</f>
        <v>#REF!</v>
      </c>
    </row>
    <row r="68" spans="4:21">
      <c r="D68">
        <f>+D67+1</f>
        <v>2</v>
      </c>
    </row>
    <row r="69" spans="4:21">
      <c r="D69">
        <f>+D68+1</f>
        <v>3</v>
      </c>
    </row>
    <row r="70" spans="4:21">
      <c r="D70">
        <f>+D69+1</f>
        <v>4</v>
      </c>
    </row>
    <row r="71" spans="4:21">
      <c r="D71">
        <f>+D70+1</f>
        <v>5</v>
      </c>
    </row>
    <row r="72" spans="4:21">
      <c r="D72">
        <f>+D71+1</f>
        <v>6</v>
      </c>
    </row>
    <row r="73" spans="4:21">
      <c r="D73">
        <f>+D72+1</f>
        <v>7</v>
      </c>
    </row>
    <row r="74" spans="4:21">
      <c r="D74">
        <f>+D73+1</f>
        <v>8</v>
      </c>
    </row>
    <row r="75" spans="4:21">
      <c r="D75">
        <f>+D74+1</f>
        <v>9</v>
      </c>
    </row>
    <row r="76" spans="4:21">
      <c r="D76">
        <f>+D75+1</f>
        <v>10</v>
      </c>
    </row>
    <row r="77" spans="4:21">
      <c r="D77">
        <f>+D76+1</f>
        <v>11</v>
      </c>
    </row>
    <row r="78" spans="4:21">
      <c r="D78">
        <f>+D77+1</f>
        <v>12</v>
      </c>
    </row>
    <row r="79" spans="4:21">
      <c r="D79">
        <f>+D78+1</f>
        <v>13</v>
      </c>
    </row>
    <row r="80" spans="4:21">
      <c r="D80">
        <f>+D79+1</f>
        <v>14</v>
      </c>
    </row>
    <row r="81" spans="4:4">
      <c r="D81">
        <f>+D80+1</f>
        <v>15</v>
      </c>
    </row>
    <row r="82" spans="4:4">
      <c r="D82">
        <f>+D81+1</f>
        <v>16</v>
      </c>
    </row>
    <row r="83" spans="4:4">
      <c r="D83">
        <f>+D82+1</f>
        <v>17</v>
      </c>
    </row>
    <row r="84" spans="4:4">
      <c r="D84">
        <f>+D83+1</f>
        <v>18</v>
      </c>
    </row>
    <row r="85" spans="4:4">
      <c r="D85">
        <f>+D84+1</f>
        <v>19</v>
      </c>
    </row>
    <row r="86" spans="4:4">
      <c r="D86">
        <f>+D85+1</f>
        <v>20</v>
      </c>
    </row>
    <row r="87" spans="4:4">
      <c r="D87">
        <f>+D86+1</f>
        <v>21</v>
      </c>
    </row>
    <row r="88" spans="4:4">
      <c r="D88">
        <f>+D87+1</f>
        <v>22</v>
      </c>
    </row>
    <row r="89" spans="4:4">
      <c r="D89">
        <f>+D88+1</f>
        <v>23</v>
      </c>
    </row>
    <row r="90" spans="4:4">
      <c r="D90">
        <f>+D89+1</f>
        <v>24</v>
      </c>
    </row>
    <row r="91" spans="4:4">
      <c r="D91">
        <f>+D90+1</f>
        <v>25</v>
      </c>
    </row>
    <row r="92" spans="4:4">
      <c r="D92">
        <f>+D91+1</f>
        <v>26</v>
      </c>
    </row>
    <row r="93" spans="4:4">
      <c r="D93">
        <f>+D92+1</f>
        <v>27</v>
      </c>
    </row>
    <row r="94" spans="4:4">
      <c r="D94">
        <f>+D93+1</f>
        <v>28</v>
      </c>
    </row>
    <row r="95" spans="4:4">
      <c r="D95">
        <f>+D94+1</f>
        <v>29</v>
      </c>
    </row>
    <row r="96" spans="4:4">
      <c r="D96">
        <f>+D95+1</f>
        <v>30</v>
      </c>
    </row>
    <row r="97" spans="4:4">
      <c r="D97">
        <f>+D96+1</f>
        <v>31</v>
      </c>
    </row>
    <row r="98" spans="4:4">
      <c r="D98">
        <f>+D97+1</f>
        <v>32</v>
      </c>
    </row>
    <row r="99" spans="4:4">
      <c r="D99">
        <f>+D98+1</f>
        <v>33</v>
      </c>
    </row>
    <row r="100" spans="4:4">
      <c r="D100">
        <f>+D99+1</f>
        <v>34</v>
      </c>
    </row>
    <row r="101" spans="4:4">
      <c r="D101">
        <f>+D100+1</f>
        <v>35</v>
      </c>
    </row>
    <row r="102" spans="4:4">
      <c r="D102">
        <f>+D101+1</f>
        <v>36</v>
      </c>
    </row>
    <row r="103" spans="4:4">
      <c r="D103">
        <f>+D102+1</f>
        <v>37</v>
      </c>
    </row>
    <row r="104" spans="4:4">
      <c r="D104">
        <f>+D103+1</f>
        <v>38</v>
      </c>
    </row>
    <row r="105" spans="4:4">
      <c r="D105">
        <f>+D104+1</f>
        <v>39</v>
      </c>
    </row>
    <row r="106" spans="4:4">
      <c r="D106">
        <f>+D105+1</f>
        <v>40</v>
      </c>
    </row>
    <row r="107" spans="4:4">
      <c r="D107">
        <f>+D106+1</f>
        <v>41</v>
      </c>
    </row>
    <row r="108" spans="4:4">
      <c r="D108">
        <f>+D107+1</f>
        <v>42</v>
      </c>
    </row>
    <row r="109" spans="4:4">
      <c r="D109">
        <f>+D108+1</f>
        <v>43</v>
      </c>
    </row>
    <row r="110" spans="4:4">
      <c r="D110">
        <f>+D109+1</f>
        <v>44</v>
      </c>
    </row>
    <row r="111" spans="4:4">
      <c r="D111">
        <f>+D110+1</f>
        <v>45</v>
      </c>
    </row>
    <row r="112" spans="4:4">
      <c r="D112">
        <f>+D111+1</f>
        <v>46</v>
      </c>
    </row>
    <row r="113" spans="4:4">
      <c r="D113">
        <f>+D112+1</f>
        <v>47</v>
      </c>
    </row>
    <row r="114" spans="4:4">
      <c r="D114">
        <f>+D113+1</f>
        <v>48</v>
      </c>
    </row>
    <row r="115" spans="4:4">
      <c r="D115">
        <f>+D114+1</f>
        <v>49</v>
      </c>
    </row>
    <row r="116" spans="4:4">
      <c r="D116">
        <f>+D115+1</f>
        <v>50</v>
      </c>
    </row>
    <row r="117" spans="4:4">
      <c r="D117">
        <f>+D116+1</f>
        <v>51</v>
      </c>
    </row>
    <row r="118" spans="4:4">
      <c r="D118">
        <f>+D117+1</f>
        <v>52</v>
      </c>
    </row>
    <row r="119" spans="4:4">
      <c r="D119">
        <f>+D118+1</f>
        <v>53</v>
      </c>
    </row>
  </sheetData>
  <phoneticPr fontId="2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1:P56"/>
  <sheetViews>
    <sheetView topLeftCell="E16" workbookViewId="0">
      <selection activeCell="F59" sqref="F59"/>
    </sheetView>
  </sheetViews>
  <sheetFormatPr defaultRowHeight="13.5"/>
  <cols>
    <col min="3" max="3" width="12.25" style="1" customWidth="1"/>
    <col min="4" max="4" width="10.75" customWidth="1"/>
    <col min="5" max="5" width="10.25" customWidth="1"/>
    <col min="6" max="7" width="11.875" customWidth="1"/>
    <col min="8" max="8" width="14.125" customWidth="1"/>
    <col min="9" max="11" width="12.375" customWidth="1"/>
    <col min="12" max="12" width="10.5" customWidth="1"/>
    <col min="13" max="13" width="15.25" customWidth="1"/>
    <col min="14" max="14" width="15.375" customWidth="1"/>
    <col min="15" max="15" width="18" customWidth="1"/>
    <col min="16" max="16" width="13.75" customWidth="1"/>
  </cols>
  <sheetData>
    <row r="1" spans="3:16" s="1" customFormat="1" ht="57" customHeight="1">
      <c r="C1" s="1" t="s">
        <v>0</v>
      </c>
      <c r="D1" s="1" t="s">
        <v>1</v>
      </c>
      <c r="E1" s="1" t="s">
        <v>6</v>
      </c>
      <c r="F1" s="1" t="s">
        <v>2</v>
      </c>
      <c r="G1" s="1" t="s">
        <v>3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4</v>
      </c>
      <c r="M1" s="1" t="s">
        <v>7</v>
      </c>
      <c r="N1" s="1" t="s">
        <v>5</v>
      </c>
      <c r="O1" s="1" t="s">
        <v>12</v>
      </c>
    </row>
    <row r="2" spans="3:16">
      <c r="C2" s="3">
        <v>4000000</v>
      </c>
      <c r="D2" s="4">
        <v>0</v>
      </c>
      <c r="E2" s="4">
        <f>+C2+D2</f>
        <v>4000000</v>
      </c>
      <c r="F2" s="5">
        <v>380000</v>
      </c>
      <c r="G2" s="5">
        <v>330000</v>
      </c>
      <c r="H2" s="4">
        <v>95000</v>
      </c>
      <c r="I2" s="5">
        <v>201500</v>
      </c>
      <c r="J2" s="5">
        <v>0</v>
      </c>
      <c r="K2" s="5">
        <v>0</v>
      </c>
      <c r="L2" s="5">
        <f>+C2+D2-H2-I2-J2-K2</f>
        <v>3703500</v>
      </c>
      <c r="M2" s="4">
        <f>+L2/E2</f>
        <v>0.925875</v>
      </c>
      <c r="N2" s="6">
        <f>+L2-C2-D2-J2-K2</f>
        <v>-296500</v>
      </c>
      <c r="O2" s="2">
        <f t="shared" ref="O2:O11" si="0">+N2-$N$2</f>
        <v>0</v>
      </c>
    </row>
    <row r="3" spans="3:16">
      <c r="C3" s="7">
        <v>4000000</v>
      </c>
      <c r="D3" s="8">
        <v>200000</v>
      </c>
      <c r="E3" s="8">
        <f>+C3+D3</f>
        <v>4200000</v>
      </c>
      <c r="F3" s="9">
        <v>380000</v>
      </c>
      <c r="G3" s="9">
        <v>330000</v>
      </c>
      <c r="H3" s="8">
        <v>95000</v>
      </c>
      <c r="I3" s="9">
        <v>201500</v>
      </c>
      <c r="J3" s="9">
        <v>0</v>
      </c>
      <c r="K3" s="9">
        <v>0</v>
      </c>
      <c r="L3" s="9">
        <f t="shared" ref="L3:L56" si="1">+C3+D3-H3-I3-J3-K3</f>
        <v>3903500</v>
      </c>
      <c r="M3" s="8">
        <f>+L3/E3</f>
        <v>0.92940476190476196</v>
      </c>
      <c r="N3" s="6">
        <f t="shared" ref="N3:N56" si="2">+L3-C3-D3-J3-K3</f>
        <v>-296500</v>
      </c>
      <c r="O3" s="2">
        <f t="shared" si="0"/>
        <v>0</v>
      </c>
    </row>
    <row r="4" spans="3:16">
      <c r="C4" s="7">
        <v>4000000</v>
      </c>
      <c r="D4" s="8">
        <v>400000</v>
      </c>
      <c r="E4" s="8">
        <f t="shared" ref="E4:E56" si="3">+C4+D4</f>
        <v>4400000</v>
      </c>
      <c r="F4" s="9">
        <v>360000</v>
      </c>
      <c r="G4" s="9">
        <v>330000</v>
      </c>
      <c r="H4" s="9">
        <v>96000</v>
      </c>
      <c r="I4" s="9">
        <v>201500</v>
      </c>
      <c r="J4" s="9">
        <v>0</v>
      </c>
      <c r="K4" s="9">
        <v>0</v>
      </c>
      <c r="L4" s="9">
        <f t="shared" si="1"/>
        <v>4102500</v>
      </c>
      <c r="M4" s="8">
        <f>+L4/E4</f>
        <v>0.93238636363636362</v>
      </c>
      <c r="N4" s="6">
        <f t="shared" si="2"/>
        <v>-297500</v>
      </c>
      <c r="O4" s="2">
        <f t="shared" si="0"/>
        <v>-1000</v>
      </c>
      <c r="P4" s="2"/>
    </row>
    <row r="5" spans="3:16">
      <c r="C5" s="7">
        <v>4000000</v>
      </c>
      <c r="D5" s="8">
        <v>600000</v>
      </c>
      <c r="E5" s="8">
        <f t="shared" si="3"/>
        <v>4600000</v>
      </c>
      <c r="F5" s="9">
        <v>160000</v>
      </c>
      <c r="G5" s="9">
        <v>160000</v>
      </c>
      <c r="H5" s="9">
        <v>114500</v>
      </c>
      <c r="I5" s="9">
        <v>218500</v>
      </c>
      <c r="J5" s="9">
        <v>0</v>
      </c>
      <c r="K5" s="9">
        <v>0</v>
      </c>
      <c r="L5" s="9">
        <f t="shared" si="1"/>
        <v>4267000</v>
      </c>
      <c r="M5" s="8">
        <f>+L5/E5</f>
        <v>0.92760869565217396</v>
      </c>
      <c r="N5" s="6">
        <f t="shared" si="2"/>
        <v>-333000</v>
      </c>
      <c r="O5" s="2">
        <f t="shared" si="0"/>
        <v>-36500</v>
      </c>
      <c r="P5" s="2"/>
    </row>
    <row r="6" spans="3:16">
      <c r="C6" s="7">
        <v>4000000</v>
      </c>
      <c r="D6" s="8">
        <v>800000</v>
      </c>
      <c r="E6" s="8">
        <f t="shared" si="3"/>
        <v>4800000</v>
      </c>
      <c r="F6" s="9">
        <v>0</v>
      </c>
      <c r="G6" s="9">
        <v>0</v>
      </c>
      <c r="H6" s="9">
        <v>130500</v>
      </c>
      <c r="I6" s="9">
        <v>234500</v>
      </c>
      <c r="J6" s="9">
        <v>0</v>
      </c>
      <c r="K6" s="9">
        <v>0</v>
      </c>
      <c r="L6" s="9">
        <f t="shared" si="1"/>
        <v>4435000</v>
      </c>
      <c r="M6" s="8">
        <f>+L6/E6</f>
        <v>0.92395833333333333</v>
      </c>
      <c r="N6" s="6">
        <f t="shared" si="2"/>
        <v>-365000</v>
      </c>
      <c r="O6" s="2">
        <f t="shared" si="0"/>
        <v>-68500</v>
      </c>
      <c r="P6" s="2"/>
    </row>
    <row r="7" spans="3:16">
      <c r="C7" s="7">
        <v>4000000</v>
      </c>
      <c r="D7" s="8">
        <v>1000000</v>
      </c>
      <c r="E7" s="8">
        <f t="shared" si="3"/>
        <v>5000000</v>
      </c>
      <c r="F7" s="9">
        <v>0</v>
      </c>
      <c r="G7" s="9">
        <v>0</v>
      </c>
      <c r="H7" s="9">
        <v>130500</v>
      </c>
      <c r="I7" s="9">
        <v>234500</v>
      </c>
      <c r="J7" s="9">
        <v>0</v>
      </c>
      <c r="K7" s="9">
        <v>4000</v>
      </c>
      <c r="L7" s="9">
        <f t="shared" si="1"/>
        <v>4631000</v>
      </c>
      <c r="M7" s="8">
        <f t="shared" ref="M7:M56" si="4">+L7/E7</f>
        <v>0.92620000000000002</v>
      </c>
      <c r="N7" s="6">
        <f t="shared" si="2"/>
        <v>-373000</v>
      </c>
      <c r="O7" s="2">
        <f t="shared" si="0"/>
        <v>-76500</v>
      </c>
      <c r="P7" s="2"/>
    </row>
    <row r="8" spans="3:16">
      <c r="C8" s="7">
        <v>4000000</v>
      </c>
      <c r="D8" s="8">
        <v>1200000</v>
      </c>
      <c r="E8" s="8">
        <f t="shared" si="3"/>
        <v>5200000</v>
      </c>
      <c r="F8" s="9">
        <v>0</v>
      </c>
      <c r="G8" s="9">
        <v>0</v>
      </c>
      <c r="H8" s="9">
        <v>130500</v>
      </c>
      <c r="I8" s="9">
        <v>234500</v>
      </c>
      <c r="J8" s="9">
        <v>8500</v>
      </c>
      <c r="K8" s="9">
        <v>23500</v>
      </c>
      <c r="L8" s="9">
        <f t="shared" si="1"/>
        <v>4803000</v>
      </c>
      <c r="M8" s="8">
        <f t="shared" si="4"/>
        <v>0.92365384615384616</v>
      </c>
      <c r="N8" s="6">
        <f t="shared" si="2"/>
        <v>-429000</v>
      </c>
      <c r="O8" s="2">
        <f t="shared" si="0"/>
        <v>-132500</v>
      </c>
      <c r="P8" s="2"/>
    </row>
    <row r="9" spans="3:16">
      <c r="C9" s="7">
        <v>4000000</v>
      </c>
      <c r="D9" s="8">
        <v>1400000</v>
      </c>
      <c r="E9" s="8">
        <f t="shared" si="3"/>
        <v>5400000</v>
      </c>
      <c r="F9" s="9">
        <v>0</v>
      </c>
      <c r="G9" s="9">
        <v>0</v>
      </c>
      <c r="H9" s="9">
        <v>130500</v>
      </c>
      <c r="I9" s="9">
        <v>234500</v>
      </c>
      <c r="J9" s="9">
        <v>18500</v>
      </c>
      <c r="K9" s="9">
        <v>43500</v>
      </c>
      <c r="L9" s="9">
        <f t="shared" si="1"/>
        <v>4973000</v>
      </c>
      <c r="M9" s="8">
        <f t="shared" si="4"/>
        <v>0.92092592592592593</v>
      </c>
      <c r="N9" s="6">
        <f t="shared" si="2"/>
        <v>-489000</v>
      </c>
      <c r="O9" s="2">
        <f t="shared" si="0"/>
        <v>-192500</v>
      </c>
      <c r="P9" s="2"/>
    </row>
    <row r="10" spans="3:16">
      <c r="C10" s="7">
        <v>4000000</v>
      </c>
      <c r="D10" s="8">
        <v>1600000</v>
      </c>
      <c r="E10" s="8">
        <f t="shared" si="3"/>
        <v>5600000</v>
      </c>
      <c r="F10" s="9">
        <v>0</v>
      </c>
      <c r="G10" s="9">
        <v>0</v>
      </c>
      <c r="H10" s="9">
        <v>130500</v>
      </c>
      <c r="I10" s="9">
        <v>234500</v>
      </c>
      <c r="J10" s="9">
        <v>28500</v>
      </c>
      <c r="K10" s="9">
        <v>63500</v>
      </c>
      <c r="L10" s="9">
        <f t="shared" si="1"/>
        <v>5143000</v>
      </c>
      <c r="M10" s="8">
        <f t="shared" si="4"/>
        <v>0.91839285714285712</v>
      </c>
      <c r="N10" s="6">
        <f t="shared" si="2"/>
        <v>-549000</v>
      </c>
      <c r="O10" s="2">
        <f t="shared" si="0"/>
        <v>-252500</v>
      </c>
      <c r="P10" s="2"/>
    </row>
    <row r="11" spans="3:16">
      <c r="C11" s="7">
        <v>4000000</v>
      </c>
      <c r="D11" s="8">
        <v>1800000</v>
      </c>
      <c r="E11" s="8">
        <f t="shared" si="3"/>
        <v>5800000</v>
      </c>
      <c r="F11" s="9">
        <v>0</v>
      </c>
      <c r="G11" s="9">
        <v>0</v>
      </c>
      <c r="H11" s="9">
        <v>130500</v>
      </c>
      <c r="I11" s="9">
        <v>234500</v>
      </c>
      <c r="J11" s="9">
        <v>35000</v>
      </c>
      <c r="K11" s="9">
        <v>76500</v>
      </c>
      <c r="L11" s="9">
        <f t="shared" si="1"/>
        <v>5323500</v>
      </c>
      <c r="M11" s="8">
        <f t="shared" si="4"/>
        <v>0.91784482758620689</v>
      </c>
      <c r="N11" s="6">
        <f t="shared" si="2"/>
        <v>-588000</v>
      </c>
      <c r="O11" s="2">
        <f t="shared" si="0"/>
        <v>-291500</v>
      </c>
      <c r="P11" s="2"/>
    </row>
    <row r="12" spans="3:16">
      <c r="C12" s="10">
        <v>4000000</v>
      </c>
      <c r="D12" s="11">
        <v>2000000</v>
      </c>
      <c r="E12" s="11">
        <f t="shared" si="3"/>
        <v>6000000</v>
      </c>
      <c r="F12" s="12">
        <v>0</v>
      </c>
      <c r="G12" s="12">
        <v>0</v>
      </c>
      <c r="H12" s="12">
        <v>130500</v>
      </c>
      <c r="I12" s="12">
        <v>234500</v>
      </c>
      <c r="J12" s="12">
        <v>42000</v>
      </c>
      <c r="K12" s="12">
        <v>90500</v>
      </c>
      <c r="L12" s="12">
        <f t="shared" si="1"/>
        <v>5502500</v>
      </c>
      <c r="M12" s="11">
        <f t="shared" si="4"/>
        <v>0.91708333333333336</v>
      </c>
      <c r="N12" s="6">
        <f t="shared" si="2"/>
        <v>-630000</v>
      </c>
      <c r="O12" s="2">
        <f>+N12-$N$2</f>
        <v>-333500</v>
      </c>
      <c r="P12" s="2"/>
    </row>
    <row r="13" spans="3:16">
      <c r="C13" s="3">
        <v>6000000</v>
      </c>
      <c r="D13" s="4">
        <v>0</v>
      </c>
      <c r="E13" s="4">
        <f t="shared" si="3"/>
        <v>6000000</v>
      </c>
      <c r="F13" s="5">
        <v>380000</v>
      </c>
      <c r="G13" s="5">
        <v>330000</v>
      </c>
      <c r="H13" s="5">
        <v>272500</v>
      </c>
      <c r="I13" s="5">
        <v>361500</v>
      </c>
      <c r="J13" s="5">
        <v>0</v>
      </c>
      <c r="K13" s="5">
        <v>0</v>
      </c>
      <c r="L13" s="5">
        <f t="shared" si="1"/>
        <v>5366000</v>
      </c>
      <c r="M13" s="4">
        <f t="shared" si="4"/>
        <v>0.89433333333333331</v>
      </c>
      <c r="N13" s="6">
        <f t="shared" si="2"/>
        <v>-634000</v>
      </c>
      <c r="O13" s="2">
        <f t="shared" ref="O13:O22" si="5">+N13-$N$13</f>
        <v>0</v>
      </c>
    </row>
    <row r="14" spans="3:16">
      <c r="C14" s="7">
        <v>6000000</v>
      </c>
      <c r="D14" s="8">
        <v>200000</v>
      </c>
      <c r="E14" s="8">
        <f t="shared" si="3"/>
        <v>6200000</v>
      </c>
      <c r="F14" s="9">
        <v>380000</v>
      </c>
      <c r="G14" s="9">
        <v>330000</v>
      </c>
      <c r="H14" s="9">
        <v>272500</v>
      </c>
      <c r="I14" s="9">
        <v>361500</v>
      </c>
      <c r="J14" s="9">
        <v>0</v>
      </c>
      <c r="K14" s="9">
        <v>0</v>
      </c>
      <c r="L14" s="9">
        <f t="shared" si="1"/>
        <v>5566000</v>
      </c>
      <c r="M14" s="8">
        <f t="shared" si="4"/>
        <v>0.89774193548387093</v>
      </c>
      <c r="N14" s="6">
        <f t="shared" si="2"/>
        <v>-634000</v>
      </c>
      <c r="O14" s="2">
        <f t="shared" si="5"/>
        <v>0</v>
      </c>
    </row>
    <row r="15" spans="3:16">
      <c r="C15" s="7">
        <v>6000000</v>
      </c>
      <c r="D15" s="8">
        <v>400000</v>
      </c>
      <c r="E15" s="8">
        <f t="shared" si="3"/>
        <v>6400000</v>
      </c>
      <c r="F15" s="9">
        <v>360000</v>
      </c>
      <c r="G15" s="9">
        <v>330000</v>
      </c>
      <c r="H15" s="9">
        <v>276500</v>
      </c>
      <c r="I15" s="9">
        <v>361500</v>
      </c>
      <c r="J15" s="9">
        <v>0</v>
      </c>
      <c r="K15" s="9">
        <v>0</v>
      </c>
      <c r="L15" s="9">
        <f t="shared" si="1"/>
        <v>5762000</v>
      </c>
      <c r="M15" s="8">
        <f t="shared" si="4"/>
        <v>0.90031249999999996</v>
      </c>
      <c r="N15" s="6">
        <f t="shared" si="2"/>
        <v>-638000</v>
      </c>
      <c r="O15" s="2">
        <f t="shared" si="5"/>
        <v>-4000</v>
      </c>
      <c r="P15" s="2"/>
    </row>
    <row r="16" spans="3:16">
      <c r="C16" s="7">
        <v>6000000</v>
      </c>
      <c r="D16" s="8">
        <v>600000</v>
      </c>
      <c r="E16" s="8">
        <f t="shared" si="3"/>
        <v>6600000</v>
      </c>
      <c r="F16" s="9">
        <v>160000</v>
      </c>
      <c r="G16" s="9">
        <v>160000</v>
      </c>
      <c r="H16" s="9">
        <v>316500</v>
      </c>
      <c r="I16" s="9">
        <v>378500</v>
      </c>
      <c r="J16" s="9">
        <v>0</v>
      </c>
      <c r="K16" s="9">
        <v>0</v>
      </c>
      <c r="L16" s="9">
        <f t="shared" si="1"/>
        <v>5905000</v>
      </c>
      <c r="M16" s="8">
        <f t="shared" si="4"/>
        <v>0.89469696969696966</v>
      </c>
      <c r="N16" s="6">
        <f t="shared" si="2"/>
        <v>-695000</v>
      </c>
      <c r="O16" s="2">
        <f t="shared" si="5"/>
        <v>-61000</v>
      </c>
      <c r="P16" s="2"/>
    </row>
    <row r="17" spans="3:16">
      <c r="C17" s="7">
        <v>6000000</v>
      </c>
      <c r="D17" s="8">
        <v>800000</v>
      </c>
      <c r="E17" s="8">
        <f t="shared" si="3"/>
        <v>6800000</v>
      </c>
      <c r="F17" s="9">
        <v>0</v>
      </c>
      <c r="G17" s="9">
        <v>0</v>
      </c>
      <c r="H17" s="9">
        <v>348500</v>
      </c>
      <c r="I17" s="9">
        <v>394500</v>
      </c>
      <c r="J17" s="9">
        <v>0</v>
      </c>
      <c r="K17" s="9">
        <v>0</v>
      </c>
      <c r="L17" s="9">
        <f t="shared" si="1"/>
        <v>6057000</v>
      </c>
      <c r="M17" s="8">
        <f t="shared" si="4"/>
        <v>0.89073529411764707</v>
      </c>
      <c r="N17" s="6">
        <f t="shared" si="2"/>
        <v>-743000</v>
      </c>
      <c r="O17" s="2">
        <f t="shared" si="5"/>
        <v>-109000</v>
      </c>
      <c r="P17" s="2"/>
    </row>
    <row r="18" spans="3:16">
      <c r="C18" s="7">
        <v>6000000</v>
      </c>
      <c r="D18" s="8">
        <v>1000000</v>
      </c>
      <c r="E18" s="8">
        <f t="shared" si="3"/>
        <v>7000000</v>
      </c>
      <c r="F18" s="9">
        <v>0</v>
      </c>
      <c r="G18" s="9">
        <v>0</v>
      </c>
      <c r="H18" s="9">
        <v>348500</v>
      </c>
      <c r="I18" s="9">
        <v>394500</v>
      </c>
      <c r="J18" s="9">
        <v>0</v>
      </c>
      <c r="K18" s="9">
        <v>4000</v>
      </c>
      <c r="L18" s="9">
        <f t="shared" si="1"/>
        <v>6253000</v>
      </c>
      <c r="M18" s="8">
        <f t="shared" si="4"/>
        <v>0.89328571428571424</v>
      </c>
      <c r="N18" s="6">
        <f t="shared" si="2"/>
        <v>-751000</v>
      </c>
      <c r="O18" s="2">
        <f t="shared" si="5"/>
        <v>-117000</v>
      </c>
      <c r="P18" s="2"/>
    </row>
    <row r="19" spans="3:16">
      <c r="C19" s="7">
        <v>6000000</v>
      </c>
      <c r="D19" s="8">
        <v>1200000</v>
      </c>
      <c r="E19" s="8">
        <f t="shared" si="3"/>
        <v>7200000</v>
      </c>
      <c r="F19" s="9">
        <v>0</v>
      </c>
      <c r="G19" s="9">
        <v>0</v>
      </c>
      <c r="H19" s="9">
        <v>348500</v>
      </c>
      <c r="I19" s="9">
        <v>394500</v>
      </c>
      <c r="J19" s="9">
        <v>8500</v>
      </c>
      <c r="K19" s="9">
        <v>23500</v>
      </c>
      <c r="L19" s="9">
        <f t="shared" si="1"/>
        <v>6425000</v>
      </c>
      <c r="M19" s="8">
        <f t="shared" si="4"/>
        <v>0.89236111111111116</v>
      </c>
      <c r="N19" s="6">
        <f t="shared" si="2"/>
        <v>-807000</v>
      </c>
      <c r="O19" s="2">
        <f t="shared" si="5"/>
        <v>-173000</v>
      </c>
      <c r="P19" s="2"/>
    </row>
    <row r="20" spans="3:16">
      <c r="C20" s="7">
        <v>6000000</v>
      </c>
      <c r="D20" s="8">
        <v>1400000</v>
      </c>
      <c r="E20" s="8">
        <f t="shared" si="3"/>
        <v>7400000</v>
      </c>
      <c r="F20" s="9">
        <v>0</v>
      </c>
      <c r="G20" s="9">
        <v>0</v>
      </c>
      <c r="H20" s="9">
        <v>348500</v>
      </c>
      <c r="I20" s="9">
        <v>394500</v>
      </c>
      <c r="J20" s="9">
        <v>18500</v>
      </c>
      <c r="K20" s="9">
        <v>43500</v>
      </c>
      <c r="L20" s="9">
        <f t="shared" si="1"/>
        <v>6595000</v>
      </c>
      <c r="M20" s="8">
        <f t="shared" si="4"/>
        <v>0.89121621621621616</v>
      </c>
      <c r="N20" s="6">
        <f t="shared" si="2"/>
        <v>-867000</v>
      </c>
      <c r="O20" s="2">
        <f t="shared" si="5"/>
        <v>-233000</v>
      </c>
      <c r="P20" s="2"/>
    </row>
    <row r="21" spans="3:16">
      <c r="C21" s="7">
        <v>6000000</v>
      </c>
      <c r="D21" s="8">
        <v>1600000</v>
      </c>
      <c r="E21" s="8">
        <f t="shared" si="3"/>
        <v>7600000</v>
      </c>
      <c r="F21" s="9">
        <v>0</v>
      </c>
      <c r="G21" s="9">
        <v>0</v>
      </c>
      <c r="H21" s="9">
        <v>348500</v>
      </c>
      <c r="I21" s="9">
        <v>394500</v>
      </c>
      <c r="J21" s="9">
        <v>28500</v>
      </c>
      <c r="K21" s="9">
        <v>63500</v>
      </c>
      <c r="L21" s="9">
        <f t="shared" si="1"/>
        <v>6765000</v>
      </c>
      <c r="M21" s="8">
        <f t="shared" si="4"/>
        <v>0.89013157894736838</v>
      </c>
      <c r="N21" s="6">
        <f t="shared" si="2"/>
        <v>-927000</v>
      </c>
      <c r="O21" s="2">
        <f t="shared" si="5"/>
        <v>-293000</v>
      </c>
      <c r="P21" s="2"/>
    </row>
    <row r="22" spans="3:16">
      <c r="C22" s="7">
        <v>6000000</v>
      </c>
      <c r="D22" s="8">
        <v>1800000</v>
      </c>
      <c r="E22" s="8">
        <f t="shared" si="3"/>
        <v>7800000</v>
      </c>
      <c r="F22" s="9">
        <v>0</v>
      </c>
      <c r="G22" s="9">
        <v>0</v>
      </c>
      <c r="H22" s="9">
        <v>348500</v>
      </c>
      <c r="I22" s="9">
        <v>394500</v>
      </c>
      <c r="J22" s="9">
        <v>35000</v>
      </c>
      <c r="K22" s="9">
        <v>76500</v>
      </c>
      <c r="L22" s="9">
        <f t="shared" si="1"/>
        <v>6945500</v>
      </c>
      <c r="M22" s="8">
        <f t="shared" si="4"/>
        <v>0.89044871794871794</v>
      </c>
      <c r="N22" s="6">
        <f t="shared" si="2"/>
        <v>-966000</v>
      </c>
      <c r="O22" s="2">
        <f t="shared" si="5"/>
        <v>-332000</v>
      </c>
      <c r="P22" s="2"/>
    </row>
    <row r="23" spans="3:16">
      <c r="C23" s="10">
        <v>6000000</v>
      </c>
      <c r="D23" s="11">
        <v>2000000</v>
      </c>
      <c r="E23" s="11">
        <f t="shared" si="3"/>
        <v>8000000</v>
      </c>
      <c r="F23" s="12">
        <v>0</v>
      </c>
      <c r="G23" s="12">
        <v>0</v>
      </c>
      <c r="H23" s="12">
        <v>348500</v>
      </c>
      <c r="I23" s="12">
        <v>394500</v>
      </c>
      <c r="J23" s="12">
        <v>42000</v>
      </c>
      <c r="K23" s="12">
        <v>90500</v>
      </c>
      <c r="L23" s="12">
        <f t="shared" si="1"/>
        <v>7124500</v>
      </c>
      <c r="M23" s="11">
        <f t="shared" si="4"/>
        <v>0.89056250000000003</v>
      </c>
      <c r="N23" s="6">
        <f t="shared" si="2"/>
        <v>-1008000</v>
      </c>
      <c r="O23" s="2">
        <f>+N23-$N$13</f>
        <v>-374000</v>
      </c>
      <c r="P23" s="2"/>
    </row>
    <row r="24" spans="3:16">
      <c r="C24" s="3">
        <v>8000000</v>
      </c>
      <c r="D24" s="4">
        <v>0</v>
      </c>
      <c r="E24" s="4">
        <f t="shared" si="3"/>
        <v>8000000</v>
      </c>
      <c r="F24" s="5">
        <v>380000</v>
      </c>
      <c r="G24" s="5">
        <v>330000</v>
      </c>
      <c r="H24" s="5">
        <v>620500</v>
      </c>
      <c r="I24" s="5">
        <v>535500</v>
      </c>
      <c r="J24" s="5">
        <v>0</v>
      </c>
      <c r="K24" s="5">
        <v>0</v>
      </c>
      <c r="L24" s="5">
        <f t="shared" si="1"/>
        <v>6844000</v>
      </c>
      <c r="M24" s="4">
        <f t="shared" si="4"/>
        <v>0.85550000000000004</v>
      </c>
      <c r="N24" s="6">
        <f t="shared" si="2"/>
        <v>-1156000</v>
      </c>
      <c r="O24" s="2">
        <f>+N24-$N$24</f>
        <v>0</v>
      </c>
    </row>
    <row r="25" spans="3:16">
      <c r="C25" s="7">
        <v>8000000</v>
      </c>
      <c r="D25" s="8">
        <v>200000</v>
      </c>
      <c r="E25" s="8">
        <f t="shared" si="3"/>
        <v>8200000</v>
      </c>
      <c r="F25" s="9">
        <v>380000</v>
      </c>
      <c r="G25" s="9">
        <v>330000</v>
      </c>
      <c r="H25" s="9">
        <v>620500</v>
      </c>
      <c r="I25" s="9">
        <v>535500</v>
      </c>
      <c r="J25" s="9">
        <v>0</v>
      </c>
      <c r="K25" s="9">
        <v>0</v>
      </c>
      <c r="L25" s="9">
        <f t="shared" si="1"/>
        <v>7044000</v>
      </c>
      <c r="M25" s="8">
        <f t="shared" si="4"/>
        <v>0.85902439024390242</v>
      </c>
      <c r="N25" s="6">
        <f t="shared" si="2"/>
        <v>-1156000</v>
      </c>
      <c r="O25" s="2">
        <f t="shared" ref="O25:O34" si="6">+N25-$N$24</f>
        <v>0</v>
      </c>
    </row>
    <row r="26" spans="3:16">
      <c r="C26" s="7">
        <v>8000000</v>
      </c>
      <c r="D26" s="8">
        <v>400000</v>
      </c>
      <c r="E26" s="8">
        <f t="shared" si="3"/>
        <v>8400000</v>
      </c>
      <c r="F26" s="9">
        <v>360000</v>
      </c>
      <c r="G26" s="9">
        <v>330000</v>
      </c>
      <c r="H26" s="9">
        <v>624500</v>
      </c>
      <c r="I26" s="9">
        <v>535500</v>
      </c>
      <c r="J26" s="9">
        <v>0</v>
      </c>
      <c r="K26" s="9">
        <v>0</v>
      </c>
      <c r="L26" s="9">
        <f t="shared" si="1"/>
        <v>7240000</v>
      </c>
      <c r="M26" s="8">
        <f t="shared" si="4"/>
        <v>0.86190476190476195</v>
      </c>
      <c r="N26" s="6">
        <f t="shared" si="2"/>
        <v>-1160000</v>
      </c>
      <c r="O26" s="2">
        <f t="shared" si="6"/>
        <v>-4000</v>
      </c>
      <c r="P26" s="2"/>
    </row>
    <row r="27" spans="3:16">
      <c r="C27" s="7">
        <v>8000000</v>
      </c>
      <c r="D27" s="8">
        <v>600000</v>
      </c>
      <c r="E27" s="8">
        <f t="shared" si="3"/>
        <v>8600000</v>
      </c>
      <c r="F27" s="9">
        <v>160000</v>
      </c>
      <c r="G27" s="9">
        <v>160000</v>
      </c>
      <c r="H27" s="9">
        <v>664500</v>
      </c>
      <c r="I27" s="9">
        <v>552500</v>
      </c>
      <c r="J27" s="9">
        <v>0</v>
      </c>
      <c r="K27" s="9">
        <v>0</v>
      </c>
      <c r="L27" s="9">
        <f t="shared" si="1"/>
        <v>7383000</v>
      </c>
      <c r="M27" s="8">
        <f t="shared" si="4"/>
        <v>0.85848837209302331</v>
      </c>
      <c r="N27" s="6">
        <f t="shared" si="2"/>
        <v>-1217000</v>
      </c>
      <c r="O27" s="2">
        <f t="shared" si="6"/>
        <v>-61000</v>
      </c>
      <c r="P27" s="2"/>
    </row>
    <row r="28" spans="3:16">
      <c r="C28" s="7">
        <v>8000000</v>
      </c>
      <c r="D28" s="8">
        <v>800000</v>
      </c>
      <c r="E28" s="8">
        <f t="shared" si="3"/>
        <v>8800000</v>
      </c>
      <c r="F28" s="9">
        <v>0</v>
      </c>
      <c r="G28" s="9">
        <v>0</v>
      </c>
      <c r="H28" s="9">
        <v>696500</v>
      </c>
      <c r="I28" s="9">
        <v>568500</v>
      </c>
      <c r="J28" s="9">
        <v>0</v>
      </c>
      <c r="K28" s="9">
        <v>0</v>
      </c>
      <c r="L28" s="9">
        <f t="shared" si="1"/>
        <v>7535000</v>
      </c>
      <c r="M28" s="8">
        <f t="shared" si="4"/>
        <v>0.85624999999999996</v>
      </c>
      <c r="N28" s="6">
        <f t="shared" si="2"/>
        <v>-1265000</v>
      </c>
      <c r="O28" s="2">
        <f t="shared" si="6"/>
        <v>-109000</v>
      </c>
      <c r="P28" s="2"/>
    </row>
    <row r="29" spans="3:16">
      <c r="C29" s="7">
        <v>8000000</v>
      </c>
      <c r="D29" s="8">
        <v>1000000</v>
      </c>
      <c r="E29" s="8">
        <f t="shared" si="3"/>
        <v>9000000</v>
      </c>
      <c r="F29" s="9">
        <v>0</v>
      </c>
      <c r="G29" s="9">
        <v>0</v>
      </c>
      <c r="H29" s="9">
        <v>696500</v>
      </c>
      <c r="I29" s="9">
        <v>568500</v>
      </c>
      <c r="J29" s="9">
        <v>0</v>
      </c>
      <c r="K29" s="9">
        <v>4000</v>
      </c>
      <c r="L29" s="9">
        <f t="shared" si="1"/>
        <v>7731000</v>
      </c>
      <c r="M29" s="8">
        <f t="shared" si="4"/>
        <v>0.85899999999999999</v>
      </c>
      <c r="N29" s="6">
        <f t="shared" si="2"/>
        <v>-1273000</v>
      </c>
      <c r="O29" s="2">
        <f t="shared" si="6"/>
        <v>-117000</v>
      </c>
      <c r="P29" s="2"/>
    </row>
    <row r="30" spans="3:16">
      <c r="C30" s="7">
        <v>8000000</v>
      </c>
      <c r="D30" s="8">
        <v>1200000</v>
      </c>
      <c r="E30" s="8">
        <f t="shared" si="3"/>
        <v>9200000</v>
      </c>
      <c r="F30" s="9">
        <v>0</v>
      </c>
      <c r="G30" s="9">
        <v>0</v>
      </c>
      <c r="H30" s="9">
        <v>696500</v>
      </c>
      <c r="I30" s="9">
        <v>568500</v>
      </c>
      <c r="J30" s="9">
        <v>8500</v>
      </c>
      <c r="K30" s="9">
        <v>23500</v>
      </c>
      <c r="L30" s="9">
        <f t="shared" si="1"/>
        <v>7903000</v>
      </c>
      <c r="M30" s="8">
        <f t="shared" si="4"/>
        <v>0.85902173913043478</v>
      </c>
      <c r="N30" s="6">
        <f t="shared" si="2"/>
        <v>-1329000</v>
      </c>
      <c r="O30" s="2">
        <f t="shared" si="6"/>
        <v>-173000</v>
      </c>
      <c r="P30" s="2"/>
    </row>
    <row r="31" spans="3:16">
      <c r="C31" s="7">
        <v>8000000</v>
      </c>
      <c r="D31" s="8">
        <v>1400000</v>
      </c>
      <c r="E31" s="8">
        <f t="shared" si="3"/>
        <v>9400000</v>
      </c>
      <c r="F31" s="9">
        <v>0</v>
      </c>
      <c r="G31" s="9">
        <v>0</v>
      </c>
      <c r="H31" s="9">
        <v>696500</v>
      </c>
      <c r="I31" s="9">
        <v>568500</v>
      </c>
      <c r="J31" s="9">
        <v>18500</v>
      </c>
      <c r="K31" s="9">
        <v>43500</v>
      </c>
      <c r="L31" s="9">
        <f t="shared" si="1"/>
        <v>8073000</v>
      </c>
      <c r="M31" s="8">
        <f t="shared" si="4"/>
        <v>0.85882978723404257</v>
      </c>
      <c r="N31" s="6">
        <f t="shared" si="2"/>
        <v>-1389000</v>
      </c>
      <c r="O31" s="2">
        <f t="shared" si="6"/>
        <v>-233000</v>
      </c>
      <c r="P31" s="2"/>
    </row>
    <row r="32" spans="3:16">
      <c r="C32" s="7">
        <v>8000000</v>
      </c>
      <c r="D32" s="8">
        <v>1600000</v>
      </c>
      <c r="E32" s="8">
        <f t="shared" si="3"/>
        <v>9600000</v>
      </c>
      <c r="F32" s="9">
        <v>0</v>
      </c>
      <c r="G32" s="9">
        <v>0</v>
      </c>
      <c r="H32" s="9">
        <v>696500</v>
      </c>
      <c r="I32" s="9">
        <v>568500</v>
      </c>
      <c r="J32" s="9">
        <v>28500</v>
      </c>
      <c r="K32" s="9">
        <v>63500</v>
      </c>
      <c r="L32" s="9">
        <f t="shared" si="1"/>
        <v>8243000</v>
      </c>
      <c r="M32" s="8">
        <f t="shared" si="4"/>
        <v>0.85864583333333333</v>
      </c>
      <c r="N32" s="6">
        <f t="shared" si="2"/>
        <v>-1449000</v>
      </c>
      <c r="O32" s="2">
        <f t="shared" si="6"/>
        <v>-293000</v>
      </c>
      <c r="P32" s="2"/>
    </row>
    <row r="33" spans="3:16">
      <c r="C33" s="7">
        <v>8000000</v>
      </c>
      <c r="D33" s="8">
        <v>1800000</v>
      </c>
      <c r="E33" s="8">
        <f t="shared" si="3"/>
        <v>9800000</v>
      </c>
      <c r="F33" s="9">
        <v>0</v>
      </c>
      <c r="G33" s="9">
        <v>0</v>
      </c>
      <c r="H33" s="9">
        <v>696500</v>
      </c>
      <c r="I33" s="9">
        <v>568500</v>
      </c>
      <c r="J33" s="9">
        <v>35000</v>
      </c>
      <c r="K33" s="9">
        <v>76500</v>
      </c>
      <c r="L33" s="9">
        <f t="shared" si="1"/>
        <v>8423500</v>
      </c>
      <c r="M33" s="8">
        <f t="shared" si="4"/>
        <v>0.85954081632653057</v>
      </c>
      <c r="N33" s="6">
        <f t="shared" si="2"/>
        <v>-1488000</v>
      </c>
      <c r="O33" s="2">
        <f t="shared" si="6"/>
        <v>-332000</v>
      </c>
      <c r="P33" s="2"/>
    </row>
    <row r="34" spans="3:16">
      <c r="C34" s="10">
        <v>8000000</v>
      </c>
      <c r="D34" s="11">
        <v>2000000</v>
      </c>
      <c r="E34" s="11">
        <f t="shared" si="3"/>
        <v>10000000</v>
      </c>
      <c r="F34" s="12">
        <v>0</v>
      </c>
      <c r="G34" s="12">
        <v>0</v>
      </c>
      <c r="H34" s="12">
        <v>696500</v>
      </c>
      <c r="I34" s="12">
        <v>568500</v>
      </c>
      <c r="J34" s="12">
        <v>42000</v>
      </c>
      <c r="K34" s="12">
        <v>90500</v>
      </c>
      <c r="L34" s="12">
        <f t="shared" si="1"/>
        <v>8602500</v>
      </c>
      <c r="M34" s="11">
        <f t="shared" si="4"/>
        <v>0.86024999999999996</v>
      </c>
      <c r="N34" s="6">
        <f t="shared" si="2"/>
        <v>-1530000</v>
      </c>
      <c r="O34" s="2">
        <f t="shared" si="6"/>
        <v>-374000</v>
      </c>
      <c r="P34" s="2"/>
    </row>
    <row r="35" spans="3:16">
      <c r="C35" s="7">
        <v>10000000</v>
      </c>
      <c r="D35" s="8">
        <v>0</v>
      </c>
      <c r="E35" s="8">
        <f t="shared" si="3"/>
        <v>10000000</v>
      </c>
      <c r="F35" s="9">
        <v>380000</v>
      </c>
      <c r="G35" s="9">
        <v>330000</v>
      </c>
      <c r="H35" s="9">
        <v>983200</v>
      </c>
      <c r="I35" s="9">
        <v>715500</v>
      </c>
      <c r="J35" s="9">
        <v>0</v>
      </c>
      <c r="K35" s="9">
        <v>0</v>
      </c>
      <c r="L35" s="9">
        <f t="shared" si="1"/>
        <v>8301300</v>
      </c>
      <c r="M35" s="8">
        <f t="shared" si="4"/>
        <v>0.83013000000000003</v>
      </c>
      <c r="N35" s="6">
        <f t="shared" si="2"/>
        <v>-1698700</v>
      </c>
      <c r="O35" s="2">
        <f>+N35-$N$35</f>
        <v>0</v>
      </c>
      <c r="P35" s="13"/>
    </row>
    <row r="36" spans="3:16">
      <c r="C36" s="7">
        <v>10000000</v>
      </c>
      <c r="D36" s="8">
        <v>200000</v>
      </c>
      <c r="E36" s="8">
        <f t="shared" si="3"/>
        <v>10200000</v>
      </c>
      <c r="F36" s="9">
        <v>380000</v>
      </c>
      <c r="G36" s="9">
        <v>330000</v>
      </c>
      <c r="H36" s="9">
        <v>983200</v>
      </c>
      <c r="I36" s="9">
        <v>715500</v>
      </c>
      <c r="J36" s="9">
        <v>0</v>
      </c>
      <c r="K36" s="9">
        <v>0</v>
      </c>
      <c r="L36" s="9">
        <f t="shared" si="1"/>
        <v>8501300</v>
      </c>
      <c r="M36" s="8">
        <f t="shared" si="4"/>
        <v>0.8334607843137255</v>
      </c>
      <c r="N36" s="6">
        <f t="shared" si="2"/>
        <v>-1698700</v>
      </c>
      <c r="O36" s="2">
        <f>+N36-$N$35</f>
        <v>0</v>
      </c>
      <c r="P36" s="13"/>
    </row>
    <row r="37" spans="3:16">
      <c r="C37" s="7">
        <v>10000000</v>
      </c>
      <c r="D37" s="8">
        <v>400000</v>
      </c>
      <c r="E37" s="8">
        <f t="shared" si="3"/>
        <v>10400000</v>
      </c>
      <c r="F37" s="9">
        <v>360000</v>
      </c>
      <c r="G37" s="9">
        <v>330000</v>
      </c>
      <c r="H37" s="9">
        <v>987800</v>
      </c>
      <c r="I37" s="9">
        <v>715500</v>
      </c>
      <c r="J37" s="9">
        <v>0</v>
      </c>
      <c r="K37" s="9">
        <v>0</v>
      </c>
      <c r="L37" s="9">
        <f t="shared" si="1"/>
        <v>8696700</v>
      </c>
      <c r="M37" s="8">
        <f t="shared" si="4"/>
        <v>0.83622115384615381</v>
      </c>
      <c r="N37" s="6">
        <f t="shared" si="2"/>
        <v>-1703300</v>
      </c>
      <c r="O37" s="2">
        <f>+N37-$N$35</f>
        <v>-4600</v>
      </c>
      <c r="P37" s="13"/>
    </row>
    <row r="38" spans="3:16">
      <c r="C38" s="7">
        <v>10000000</v>
      </c>
      <c r="D38" s="8">
        <v>600000</v>
      </c>
      <c r="E38" s="8">
        <f t="shared" si="3"/>
        <v>10600000</v>
      </c>
      <c r="F38" s="9">
        <v>160000</v>
      </c>
      <c r="G38" s="9">
        <v>160000</v>
      </c>
      <c r="H38" s="9">
        <v>1033800</v>
      </c>
      <c r="I38" s="9">
        <v>732500</v>
      </c>
      <c r="J38" s="9">
        <v>0</v>
      </c>
      <c r="K38" s="9">
        <v>0</v>
      </c>
      <c r="L38" s="9">
        <f t="shared" si="1"/>
        <v>8833700</v>
      </c>
      <c r="M38" s="8">
        <f t="shared" si="4"/>
        <v>0.83336792452830188</v>
      </c>
      <c r="N38" s="6">
        <f t="shared" si="2"/>
        <v>-1766300</v>
      </c>
      <c r="O38" s="2">
        <f>+N38-$N$35</f>
        <v>-67600</v>
      </c>
      <c r="P38" s="13"/>
    </row>
    <row r="39" spans="3:16">
      <c r="C39" s="7">
        <v>10000000</v>
      </c>
      <c r="D39" s="8">
        <v>800000</v>
      </c>
      <c r="E39" s="8">
        <f t="shared" si="3"/>
        <v>10800000</v>
      </c>
      <c r="F39" s="9">
        <v>0</v>
      </c>
      <c r="G39" s="9">
        <v>0</v>
      </c>
      <c r="H39" s="9">
        <v>1070600</v>
      </c>
      <c r="I39" s="9">
        <v>748500</v>
      </c>
      <c r="J39" s="9">
        <v>0</v>
      </c>
      <c r="K39" s="9">
        <v>0</v>
      </c>
      <c r="L39" s="9">
        <f t="shared" si="1"/>
        <v>8980900</v>
      </c>
      <c r="M39" s="8">
        <f t="shared" si="4"/>
        <v>0.83156481481481481</v>
      </c>
      <c r="N39" s="6">
        <f t="shared" si="2"/>
        <v>-1819100</v>
      </c>
      <c r="O39" s="2">
        <f>+N39-$N$35</f>
        <v>-120400</v>
      </c>
      <c r="P39" s="13"/>
    </row>
    <row r="40" spans="3:16">
      <c r="C40" s="7">
        <v>10000000</v>
      </c>
      <c r="D40" s="8">
        <v>1000000</v>
      </c>
      <c r="E40" s="8">
        <f t="shared" si="3"/>
        <v>11000000</v>
      </c>
      <c r="F40" s="9">
        <v>0</v>
      </c>
      <c r="G40" s="9">
        <v>0</v>
      </c>
      <c r="H40" s="9">
        <v>1070600</v>
      </c>
      <c r="I40" s="9">
        <v>748500</v>
      </c>
      <c r="J40" s="9">
        <v>0</v>
      </c>
      <c r="K40" s="9">
        <v>4000</v>
      </c>
      <c r="L40" s="9">
        <f t="shared" si="1"/>
        <v>9176900</v>
      </c>
      <c r="M40" s="8">
        <f t="shared" si="4"/>
        <v>0.83426363636363632</v>
      </c>
      <c r="N40" s="6">
        <f t="shared" si="2"/>
        <v>-1827100</v>
      </c>
      <c r="O40" s="2">
        <f>+N40-$N$35</f>
        <v>-128400</v>
      </c>
      <c r="P40" s="13"/>
    </row>
    <row r="41" spans="3:16">
      <c r="C41" s="7">
        <v>10000000</v>
      </c>
      <c r="D41" s="8">
        <v>1200000</v>
      </c>
      <c r="E41" s="8">
        <f t="shared" si="3"/>
        <v>11200000</v>
      </c>
      <c r="F41" s="9">
        <v>0</v>
      </c>
      <c r="G41" s="9">
        <v>0</v>
      </c>
      <c r="H41" s="9">
        <v>1070600</v>
      </c>
      <c r="I41" s="9">
        <v>748500</v>
      </c>
      <c r="J41" s="9">
        <v>8500</v>
      </c>
      <c r="K41" s="9">
        <v>23500</v>
      </c>
      <c r="L41" s="9">
        <f t="shared" si="1"/>
        <v>9348900</v>
      </c>
      <c r="M41" s="8">
        <f t="shared" si="4"/>
        <v>0.83472321428571428</v>
      </c>
      <c r="N41" s="6">
        <f t="shared" si="2"/>
        <v>-1883100</v>
      </c>
      <c r="O41" s="2">
        <f>+N41-$N$35</f>
        <v>-184400</v>
      </c>
      <c r="P41" s="13"/>
    </row>
    <row r="42" spans="3:16">
      <c r="C42" s="7">
        <v>10000000</v>
      </c>
      <c r="D42" s="8">
        <v>1400000</v>
      </c>
      <c r="E42" s="8">
        <f t="shared" si="3"/>
        <v>11400000</v>
      </c>
      <c r="F42" s="9">
        <v>0</v>
      </c>
      <c r="G42" s="9">
        <v>0</v>
      </c>
      <c r="H42" s="9">
        <v>1070600</v>
      </c>
      <c r="I42" s="9">
        <v>748500</v>
      </c>
      <c r="J42" s="9">
        <v>18500</v>
      </c>
      <c r="K42" s="9">
        <v>43500</v>
      </c>
      <c r="L42" s="9">
        <f t="shared" si="1"/>
        <v>9518900</v>
      </c>
      <c r="M42" s="8">
        <f t="shared" si="4"/>
        <v>0.83499122807017545</v>
      </c>
      <c r="N42" s="6">
        <f t="shared" si="2"/>
        <v>-1943100</v>
      </c>
      <c r="O42" s="2">
        <f>+N42-$N$35</f>
        <v>-244400</v>
      </c>
      <c r="P42" s="13"/>
    </row>
    <row r="43" spans="3:16">
      <c r="C43" s="7">
        <v>10000000</v>
      </c>
      <c r="D43" s="8">
        <v>1600000</v>
      </c>
      <c r="E43" s="8">
        <f t="shared" si="3"/>
        <v>11600000</v>
      </c>
      <c r="F43" s="9">
        <v>0</v>
      </c>
      <c r="G43" s="9">
        <v>0</v>
      </c>
      <c r="H43" s="9">
        <v>1070600</v>
      </c>
      <c r="I43" s="9">
        <v>748500</v>
      </c>
      <c r="J43" s="9">
        <v>28500</v>
      </c>
      <c r="K43" s="9">
        <v>63500</v>
      </c>
      <c r="L43" s="9">
        <f t="shared" si="1"/>
        <v>9688900</v>
      </c>
      <c r="M43" s="8">
        <f t="shared" si="4"/>
        <v>0.83525000000000005</v>
      </c>
      <c r="N43" s="6">
        <f t="shared" si="2"/>
        <v>-2003100</v>
      </c>
      <c r="O43" s="2">
        <f>+N43-$N$35</f>
        <v>-304400</v>
      </c>
      <c r="P43" s="13"/>
    </row>
    <row r="44" spans="3:16">
      <c r="C44" s="7">
        <v>10000000</v>
      </c>
      <c r="D44" s="8">
        <v>1800000</v>
      </c>
      <c r="E44" s="8">
        <f t="shared" si="3"/>
        <v>11800000</v>
      </c>
      <c r="F44" s="9">
        <v>0</v>
      </c>
      <c r="G44" s="9">
        <v>0</v>
      </c>
      <c r="H44" s="9">
        <v>1070600</v>
      </c>
      <c r="I44" s="9">
        <v>748500</v>
      </c>
      <c r="J44" s="9">
        <v>35000</v>
      </c>
      <c r="K44" s="9">
        <v>76500</v>
      </c>
      <c r="L44" s="9">
        <f t="shared" si="1"/>
        <v>9869400</v>
      </c>
      <c r="M44" s="8">
        <f t="shared" si="4"/>
        <v>0.8363898305084746</v>
      </c>
      <c r="N44" s="6">
        <f t="shared" si="2"/>
        <v>-2042100</v>
      </c>
      <c r="O44" s="2">
        <f>+N44-$N$35</f>
        <v>-343400</v>
      </c>
      <c r="P44" s="13"/>
    </row>
    <row r="45" spans="3:16">
      <c r="C45" s="10">
        <v>10000000</v>
      </c>
      <c r="D45" s="11">
        <v>2000000</v>
      </c>
      <c r="E45" s="11">
        <f t="shared" si="3"/>
        <v>12000000</v>
      </c>
      <c r="F45" s="12">
        <v>0</v>
      </c>
      <c r="G45" s="12">
        <v>0</v>
      </c>
      <c r="H45" s="12">
        <v>1070600</v>
      </c>
      <c r="I45" s="12">
        <v>748500</v>
      </c>
      <c r="J45" s="12">
        <v>42000</v>
      </c>
      <c r="K45" s="12">
        <v>90500</v>
      </c>
      <c r="L45" s="12">
        <f t="shared" si="1"/>
        <v>10048400</v>
      </c>
      <c r="M45" s="11">
        <f t="shared" si="4"/>
        <v>0.8373666666666667</v>
      </c>
      <c r="N45" s="6">
        <f t="shared" si="2"/>
        <v>-2084100</v>
      </c>
      <c r="O45" s="2">
        <f>+N45-$N$35</f>
        <v>-385400</v>
      </c>
      <c r="P45" s="13"/>
    </row>
    <row r="46" spans="3:16">
      <c r="C46" s="3">
        <v>12000000</v>
      </c>
      <c r="D46" s="4">
        <v>0</v>
      </c>
      <c r="E46" s="4">
        <f t="shared" si="3"/>
        <v>12000000</v>
      </c>
      <c r="F46" s="5">
        <v>380000</v>
      </c>
      <c r="G46" s="5">
        <v>330000</v>
      </c>
      <c r="H46" s="5">
        <v>1420200</v>
      </c>
      <c r="I46" s="5">
        <v>905500</v>
      </c>
      <c r="J46" s="5">
        <v>0</v>
      </c>
      <c r="K46" s="5">
        <v>0</v>
      </c>
      <c r="L46" s="5">
        <f t="shared" si="1"/>
        <v>9674300</v>
      </c>
      <c r="M46" s="4">
        <f t="shared" si="4"/>
        <v>0.80619166666666664</v>
      </c>
      <c r="N46" s="6">
        <f t="shared" si="2"/>
        <v>-2325700</v>
      </c>
      <c r="O46" s="2">
        <f t="shared" ref="O46:O55" si="7">+N46-$N$46</f>
        <v>0</v>
      </c>
    </row>
    <row r="47" spans="3:16">
      <c r="C47" s="7">
        <v>12000000</v>
      </c>
      <c r="D47" s="8">
        <v>200000</v>
      </c>
      <c r="E47" s="8">
        <f t="shared" si="3"/>
        <v>12200000</v>
      </c>
      <c r="F47" s="9">
        <v>380000</v>
      </c>
      <c r="G47" s="9">
        <v>330000</v>
      </c>
      <c r="H47" s="9">
        <v>1420200</v>
      </c>
      <c r="I47" s="9">
        <v>905500</v>
      </c>
      <c r="J47" s="9">
        <v>0</v>
      </c>
      <c r="K47" s="9">
        <v>0</v>
      </c>
      <c r="L47" s="9">
        <f t="shared" si="1"/>
        <v>9874300</v>
      </c>
      <c r="M47" s="8">
        <f t="shared" si="4"/>
        <v>0.80936885245901635</v>
      </c>
      <c r="N47" s="6">
        <f t="shared" si="2"/>
        <v>-2325700</v>
      </c>
      <c r="O47" s="2">
        <f t="shared" si="7"/>
        <v>0</v>
      </c>
    </row>
    <row r="48" spans="3:16">
      <c r="C48" s="7">
        <v>12000000</v>
      </c>
      <c r="D48" s="8">
        <v>400000</v>
      </c>
      <c r="E48" s="8">
        <f t="shared" si="3"/>
        <v>12400000</v>
      </c>
      <c r="F48" s="9">
        <v>360000</v>
      </c>
      <c r="G48" s="9">
        <v>330000</v>
      </c>
      <c r="H48" s="9">
        <v>1424800</v>
      </c>
      <c r="I48" s="9">
        <v>905500</v>
      </c>
      <c r="J48" s="9">
        <v>0</v>
      </c>
      <c r="K48" s="9">
        <v>0</v>
      </c>
      <c r="L48" s="9">
        <f t="shared" si="1"/>
        <v>10069700</v>
      </c>
      <c r="M48" s="8">
        <f t="shared" si="4"/>
        <v>0.8120725806451613</v>
      </c>
      <c r="N48" s="6">
        <f t="shared" si="2"/>
        <v>-2330300</v>
      </c>
      <c r="O48" s="2">
        <f t="shared" si="7"/>
        <v>-4600</v>
      </c>
      <c r="P48" s="2"/>
    </row>
    <row r="49" spans="3:16">
      <c r="C49" s="7">
        <v>12000000</v>
      </c>
      <c r="D49" s="8">
        <v>600000</v>
      </c>
      <c r="E49" s="8">
        <f t="shared" si="3"/>
        <v>12600000</v>
      </c>
      <c r="F49" s="9">
        <v>160000</v>
      </c>
      <c r="G49" s="9">
        <v>160000</v>
      </c>
      <c r="H49" s="9">
        <v>1486800</v>
      </c>
      <c r="I49" s="9">
        <v>922500</v>
      </c>
      <c r="J49" s="9">
        <v>0</v>
      </c>
      <c r="K49" s="9">
        <v>0</v>
      </c>
      <c r="L49" s="9">
        <f t="shared" si="1"/>
        <v>10190700</v>
      </c>
      <c r="M49" s="8">
        <f t="shared" si="4"/>
        <v>0.80878571428571433</v>
      </c>
      <c r="N49" s="6">
        <f t="shared" si="2"/>
        <v>-2409300</v>
      </c>
      <c r="O49" s="2">
        <f t="shared" si="7"/>
        <v>-83600</v>
      </c>
      <c r="P49" s="2"/>
    </row>
    <row r="50" spans="3:16">
      <c r="C50" s="7">
        <v>12000000</v>
      </c>
      <c r="D50" s="8">
        <v>800000</v>
      </c>
      <c r="E50" s="8">
        <f t="shared" si="3"/>
        <v>12800000</v>
      </c>
      <c r="F50" s="9">
        <v>0</v>
      </c>
      <c r="G50" s="9">
        <v>0</v>
      </c>
      <c r="H50" s="9">
        <v>1539600</v>
      </c>
      <c r="I50" s="9">
        <v>938500</v>
      </c>
      <c r="J50" s="9">
        <v>0</v>
      </c>
      <c r="K50" s="9">
        <v>0</v>
      </c>
      <c r="L50" s="9">
        <f t="shared" si="1"/>
        <v>10321900</v>
      </c>
      <c r="M50" s="8">
        <f t="shared" si="4"/>
        <v>0.80639843749999995</v>
      </c>
      <c r="N50" s="6">
        <f t="shared" si="2"/>
        <v>-2478100</v>
      </c>
      <c r="O50" s="2">
        <f t="shared" si="7"/>
        <v>-152400</v>
      </c>
      <c r="P50" s="2"/>
    </row>
    <row r="51" spans="3:16">
      <c r="C51" s="7">
        <v>12000000</v>
      </c>
      <c r="D51" s="8">
        <v>1000000</v>
      </c>
      <c r="E51" s="8">
        <f t="shared" si="3"/>
        <v>13000000</v>
      </c>
      <c r="F51" s="9">
        <v>0</v>
      </c>
      <c r="G51" s="9">
        <v>0</v>
      </c>
      <c r="H51" s="9">
        <v>1539600</v>
      </c>
      <c r="I51" s="9">
        <v>938500</v>
      </c>
      <c r="J51" s="9">
        <v>0</v>
      </c>
      <c r="K51" s="9">
        <v>4000</v>
      </c>
      <c r="L51" s="9">
        <f t="shared" si="1"/>
        <v>10517900</v>
      </c>
      <c r="M51" s="8">
        <f t="shared" si="4"/>
        <v>0.80906923076923076</v>
      </c>
      <c r="N51" s="6">
        <f t="shared" si="2"/>
        <v>-2486100</v>
      </c>
      <c r="O51" s="2">
        <f t="shared" si="7"/>
        <v>-160400</v>
      </c>
      <c r="P51" s="2"/>
    </row>
    <row r="52" spans="3:16">
      <c r="C52" s="7">
        <v>12000000</v>
      </c>
      <c r="D52" s="8">
        <v>1200000</v>
      </c>
      <c r="E52" s="8">
        <f t="shared" si="3"/>
        <v>13200000</v>
      </c>
      <c r="F52" s="9">
        <v>0</v>
      </c>
      <c r="G52" s="9">
        <v>0</v>
      </c>
      <c r="H52" s="9">
        <v>1539600</v>
      </c>
      <c r="I52" s="9">
        <v>938500</v>
      </c>
      <c r="J52" s="9">
        <v>8500</v>
      </c>
      <c r="K52" s="9">
        <v>23500</v>
      </c>
      <c r="L52" s="9">
        <f t="shared" si="1"/>
        <v>10689900</v>
      </c>
      <c r="M52" s="8">
        <f t="shared" si="4"/>
        <v>0.80984090909090911</v>
      </c>
      <c r="N52" s="6">
        <f t="shared" si="2"/>
        <v>-2542100</v>
      </c>
      <c r="O52" s="2">
        <f t="shared" si="7"/>
        <v>-216400</v>
      </c>
      <c r="P52" s="2"/>
    </row>
    <row r="53" spans="3:16">
      <c r="C53" s="7">
        <v>12000000</v>
      </c>
      <c r="D53" s="8">
        <v>1400000</v>
      </c>
      <c r="E53" s="8">
        <f t="shared" si="3"/>
        <v>13400000</v>
      </c>
      <c r="F53" s="9">
        <v>0</v>
      </c>
      <c r="G53" s="9">
        <v>0</v>
      </c>
      <c r="H53" s="9">
        <v>1539600</v>
      </c>
      <c r="I53" s="9">
        <v>938500</v>
      </c>
      <c r="J53" s="9">
        <v>18500</v>
      </c>
      <c r="K53" s="9">
        <v>43500</v>
      </c>
      <c r="L53" s="9">
        <f t="shared" si="1"/>
        <v>10859900</v>
      </c>
      <c r="M53" s="8">
        <f t="shared" si="4"/>
        <v>0.81044029850746269</v>
      </c>
      <c r="N53" s="6">
        <f t="shared" si="2"/>
        <v>-2602100</v>
      </c>
      <c r="O53" s="2">
        <f t="shared" si="7"/>
        <v>-276400</v>
      </c>
      <c r="P53" s="2"/>
    </row>
    <row r="54" spans="3:16">
      <c r="C54" s="7">
        <v>12000000</v>
      </c>
      <c r="D54" s="8">
        <v>1600000</v>
      </c>
      <c r="E54" s="8">
        <f t="shared" si="3"/>
        <v>13600000</v>
      </c>
      <c r="F54" s="9">
        <v>0</v>
      </c>
      <c r="G54" s="9">
        <v>0</v>
      </c>
      <c r="H54" s="9">
        <v>1539600</v>
      </c>
      <c r="I54" s="9">
        <v>938500</v>
      </c>
      <c r="J54" s="9">
        <v>28500</v>
      </c>
      <c r="K54" s="9">
        <v>63500</v>
      </c>
      <c r="L54" s="9">
        <f t="shared" si="1"/>
        <v>11029900</v>
      </c>
      <c r="M54" s="8">
        <f t="shared" si="4"/>
        <v>0.8110220588235294</v>
      </c>
      <c r="N54" s="6">
        <f t="shared" si="2"/>
        <v>-2662100</v>
      </c>
      <c r="O54" s="2">
        <f t="shared" si="7"/>
        <v>-336400</v>
      </c>
      <c r="P54" s="2"/>
    </row>
    <row r="55" spans="3:16">
      <c r="C55" s="7">
        <v>12000000</v>
      </c>
      <c r="D55" s="8">
        <v>1800000</v>
      </c>
      <c r="E55" s="8">
        <f t="shared" si="3"/>
        <v>13800000</v>
      </c>
      <c r="F55" s="9">
        <v>0</v>
      </c>
      <c r="G55" s="9">
        <v>0</v>
      </c>
      <c r="H55" s="9">
        <v>1539600</v>
      </c>
      <c r="I55" s="9">
        <v>938500</v>
      </c>
      <c r="J55" s="9">
        <v>35000</v>
      </c>
      <c r="K55" s="9">
        <v>76500</v>
      </c>
      <c r="L55" s="9">
        <f t="shared" si="1"/>
        <v>11210400</v>
      </c>
      <c r="M55" s="8">
        <f t="shared" si="4"/>
        <v>0.81234782608695655</v>
      </c>
      <c r="N55" s="6">
        <f t="shared" si="2"/>
        <v>-2701100</v>
      </c>
      <c r="O55" s="2">
        <f t="shared" si="7"/>
        <v>-375400</v>
      </c>
      <c r="P55" s="2"/>
    </row>
    <row r="56" spans="3:16">
      <c r="C56" s="10">
        <v>12000000</v>
      </c>
      <c r="D56" s="11">
        <v>2000000</v>
      </c>
      <c r="E56" s="11">
        <f t="shared" si="3"/>
        <v>14000000</v>
      </c>
      <c r="F56" s="12">
        <v>0</v>
      </c>
      <c r="G56" s="12">
        <v>0</v>
      </c>
      <c r="H56" s="12">
        <v>1539600</v>
      </c>
      <c r="I56" s="12">
        <v>938500</v>
      </c>
      <c r="J56" s="12">
        <v>42000</v>
      </c>
      <c r="K56" s="12">
        <v>90500</v>
      </c>
      <c r="L56" s="12">
        <f t="shared" si="1"/>
        <v>11389400</v>
      </c>
      <c r="M56" s="11">
        <f t="shared" si="4"/>
        <v>0.81352857142857138</v>
      </c>
      <c r="N56" s="6">
        <f t="shared" si="2"/>
        <v>-2743100</v>
      </c>
      <c r="O56" s="2">
        <f>+N56-$N$46</f>
        <v>-417400</v>
      </c>
      <c r="P56" s="2"/>
    </row>
  </sheetData>
  <phoneticPr fontId="2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600万で詳細試算</vt:lpstr>
      <vt:lpstr>400～1200万でざっくり試算 (2)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tomoichi</dc:creator>
  <cp:lastModifiedBy>tomoichi</cp:lastModifiedBy>
  <dcterms:created xsi:type="dcterms:W3CDTF">2014-04-19T02:05:28Z</dcterms:created>
  <dcterms:modified xsi:type="dcterms:W3CDTF">2014-04-19T13:23:47Z</dcterms:modified>
</cp:coreProperties>
</file>