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1.xml" ContentType="application/vnd.ms-office.chartstyle+xml"/>
  <Override PartName="/xl/charts/style3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0" yWindow="30" windowWidth="19110" windowHeight="8280" firstSheet="6" activeTab="10"/>
  </bookViews>
  <sheets>
    <sheet name="計算ボード" sheetId="4" r:id="rId1"/>
    <sheet name="Sheet1" sheetId="1" r:id="rId2"/>
    <sheet name="Sheet2" sheetId="2" r:id="rId3"/>
    <sheet name="電力量力づく" sheetId="3" r:id="rId4"/>
    <sheet name="電力管区需要電力" sheetId="5" r:id="rId5"/>
    <sheet name="人口ー使用電力量統計" sheetId="7" r:id="rId6"/>
    <sheet name="Sheet7" sheetId="12" r:id="rId7"/>
    <sheet name="Sheet8" sheetId="13" r:id="rId8"/>
    <sheet name="人口ー使用電力量 (予測)" sheetId="8" r:id="rId9"/>
    <sheet name="人口ー使用電力量" sheetId="6" r:id="rId10"/>
    <sheet name="原子力発電施設解体引当金シミュレーション" sheetId="9" r:id="rId11"/>
    <sheet name="Sheet5" sheetId="10" r:id="rId12"/>
  </sheets>
  <calcPr calcId="125725"/>
</workbook>
</file>

<file path=xl/calcChain.xml><?xml version="1.0" encoding="utf-8"?>
<calcChain xmlns="http://schemas.openxmlformats.org/spreadsheetml/2006/main">
  <c r="X32" i="9"/>
  <c r="L42"/>
  <c r="L39"/>
  <c r="J16"/>
  <c r="I16"/>
  <c r="I17" s="1"/>
  <c r="H17"/>
  <c r="J17"/>
  <c r="K16" s="1"/>
  <c r="K17" s="1"/>
  <c r="L16" s="1"/>
  <c r="H16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R26"/>
  <c r="Q26"/>
  <c r="P26"/>
  <c r="O26"/>
  <c r="N26"/>
  <c r="M26"/>
  <c r="L26"/>
  <c r="K26"/>
  <c r="I25"/>
  <c r="J26" s="1"/>
  <c r="I14"/>
  <c r="G14"/>
  <c r="Y14" s="1"/>
  <c r="AB13"/>
  <c r="Z11"/>
  <c r="Y11" s="1"/>
  <c r="X11" s="1"/>
  <c r="W11" s="1"/>
  <c r="V11" s="1"/>
  <c r="U11" s="1"/>
  <c r="T11" s="1"/>
  <c r="S11" s="1"/>
  <c r="R11" s="1"/>
  <c r="Q11" s="1"/>
  <c r="P11" s="1"/>
  <c r="O11" s="1"/>
  <c r="N11" s="1"/>
  <c r="M11" s="1"/>
  <c r="L11" s="1"/>
  <c r="K11" s="1"/>
  <c r="J11" s="1"/>
  <c r="I11" s="1"/>
  <c r="H11" s="1"/>
  <c r="F3"/>
  <c r="D151" i="8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L17" i="9" l="1"/>
  <c r="M14"/>
  <c r="Q14"/>
  <c r="U14"/>
  <c r="H14"/>
  <c r="L14"/>
  <c r="P14"/>
  <c r="T14"/>
  <c r="X14"/>
  <c r="AA14"/>
  <c r="K14"/>
  <c r="O14"/>
  <c r="S14"/>
  <c r="W14"/>
  <c r="J14"/>
  <c r="N14"/>
  <c r="R14"/>
  <c r="V14"/>
  <c r="Z14"/>
  <c r="AB362" i="8"/>
  <c r="AB356"/>
  <c r="AB350"/>
  <c r="AB344"/>
  <c r="AB338"/>
  <c r="AB332"/>
  <c r="AB326"/>
  <c r="J63"/>
  <c r="G63"/>
  <c r="C63"/>
  <c r="J62"/>
  <c r="G62"/>
  <c r="C62"/>
  <c r="J61"/>
  <c r="G61"/>
  <c r="D61"/>
  <c r="C61"/>
  <c r="C60"/>
  <c r="D59"/>
  <c r="C59"/>
  <c r="C58"/>
  <c r="D57"/>
  <c r="C57"/>
  <c r="C56"/>
  <c r="D55"/>
  <c r="C55"/>
  <c r="C54"/>
  <c r="D53"/>
  <c r="C53"/>
  <c r="C52"/>
  <c r="D51"/>
  <c r="C51"/>
  <c r="C50"/>
  <c r="D49"/>
  <c r="C49"/>
  <c r="C48"/>
  <c r="D47"/>
  <c r="C47"/>
  <c r="C46"/>
  <c r="D45"/>
  <c r="C45"/>
  <c r="C44"/>
  <c r="D43"/>
  <c r="C43"/>
  <c r="C42"/>
  <c r="D41"/>
  <c r="C41"/>
  <c r="C40"/>
  <c r="D39"/>
  <c r="C39"/>
  <c r="C38"/>
  <c r="D37"/>
  <c r="C37"/>
  <c r="C36"/>
  <c r="D35"/>
  <c r="C35"/>
  <c r="C34"/>
  <c r="D33"/>
  <c r="C33"/>
  <c r="C32"/>
  <c r="D31"/>
  <c r="C31"/>
  <c r="C30"/>
  <c r="D29"/>
  <c r="C29"/>
  <c r="C28"/>
  <c r="D27"/>
  <c r="C27"/>
  <c r="C26"/>
  <c r="D25"/>
  <c r="C25"/>
  <c r="C24"/>
  <c r="D23"/>
  <c r="C23"/>
  <c r="C22"/>
  <c r="D21"/>
  <c r="C21"/>
  <c r="C20"/>
  <c r="D19"/>
  <c r="C19"/>
  <c r="C18"/>
  <c r="D17"/>
  <c r="C17"/>
  <c r="C16"/>
  <c r="D15"/>
  <c r="C15"/>
  <c r="AB14"/>
  <c r="D14"/>
  <c r="C14"/>
  <c r="C13"/>
  <c r="D12"/>
  <c r="C12"/>
  <c r="C11"/>
  <c r="D10"/>
  <c r="C10"/>
  <c r="C9"/>
  <c r="AB8"/>
  <c r="C8"/>
  <c r="D7"/>
  <c r="C7"/>
  <c r="C6"/>
  <c r="D5"/>
  <c r="C5"/>
  <c r="C4"/>
  <c r="D3"/>
  <c r="C3"/>
  <c r="C2"/>
  <c r="E63" i="6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3"/>
  <c r="E2"/>
  <c r="E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AB326"/>
  <c r="AB332"/>
  <c r="AB338"/>
  <c r="AB344"/>
  <c r="AB350"/>
  <c r="AB356"/>
  <c r="AB362"/>
  <c r="AB14"/>
  <c r="AB8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M16" i="9" l="1"/>
  <c r="M17" s="1"/>
  <c r="N16" s="1"/>
  <c r="N17" s="1"/>
  <c r="O16" s="1"/>
  <c r="D2" i="8"/>
  <c r="D4"/>
  <c r="D6"/>
  <c r="D8"/>
  <c r="D9"/>
  <c r="D11"/>
  <c r="D13"/>
  <c r="D16"/>
  <c r="D18"/>
  <c r="D20"/>
  <c r="D22"/>
  <c r="K61"/>
  <c r="K62"/>
  <c r="K63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H61"/>
  <c r="H63"/>
  <c r="H62"/>
  <c r="G63" i="6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O17" i="9" l="1"/>
  <c r="P16" s="1"/>
  <c r="C63" i="6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2" s="1"/>
  <c r="L5" i="5"/>
  <c r="L6" s="1"/>
  <c r="C45" i="4"/>
  <c r="P17" i="9" l="1"/>
  <c r="Q16" s="1"/>
  <c r="C6" i="5"/>
  <c r="E6"/>
  <c r="E8" s="1"/>
  <c r="G6"/>
  <c r="I6"/>
  <c r="I8" s="1"/>
  <c r="K6"/>
  <c r="K2" i="6"/>
  <c r="H2"/>
  <c r="K4"/>
  <c r="H4"/>
  <c r="K6"/>
  <c r="H6"/>
  <c r="K8"/>
  <c r="H8"/>
  <c r="K10"/>
  <c r="H10"/>
  <c r="K12"/>
  <c r="H12"/>
  <c r="K14"/>
  <c r="H14"/>
  <c r="K16"/>
  <c r="H16"/>
  <c r="K18"/>
  <c r="H18"/>
  <c r="K20"/>
  <c r="H20"/>
  <c r="K22"/>
  <c r="H22"/>
  <c r="K24"/>
  <c r="H24"/>
  <c r="K26"/>
  <c r="H26"/>
  <c r="K28"/>
  <c r="H28"/>
  <c r="K30"/>
  <c r="H30"/>
  <c r="K32"/>
  <c r="H32"/>
  <c r="K34"/>
  <c r="H34"/>
  <c r="K36"/>
  <c r="H36"/>
  <c r="K38"/>
  <c r="H38"/>
  <c r="K40"/>
  <c r="H40"/>
  <c r="K42"/>
  <c r="H42"/>
  <c r="K44"/>
  <c r="H44"/>
  <c r="K46"/>
  <c r="H46"/>
  <c r="K48"/>
  <c r="H48"/>
  <c r="K50"/>
  <c r="H50"/>
  <c r="K52"/>
  <c r="H52"/>
  <c r="K54"/>
  <c r="H54"/>
  <c r="K56"/>
  <c r="H56"/>
  <c r="K58"/>
  <c r="H58"/>
  <c r="K60"/>
  <c r="H60"/>
  <c r="K62"/>
  <c r="H62"/>
  <c r="B6" i="5"/>
  <c r="B8" s="1"/>
  <c r="D6"/>
  <c r="L7" s="1"/>
  <c r="F6"/>
  <c r="F8" s="1"/>
  <c r="H6"/>
  <c r="H8" s="1"/>
  <c r="J6"/>
  <c r="J8" s="1"/>
  <c r="K3" i="6"/>
  <c r="H3"/>
  <c r="K5"/>
  <c r="H5"/>
  <c r="K7"/>
  <c r="H7"/>
  <c r="K9"/>
  <c r="H9"/>
  <c r="K11"/>
  <c r="H11"/>
  <c r="K13"/>
  <c r="H13"/>
  <c r="K15"/>
  <c r="H15"/>
  <c r="K17"/>
  <c r="H17"/>
  <c r="K19"/>
  <c r="H19"/>
  <c r="K21"/>
  <c r="H21"/>
  <c r="K23"/>
  <c r="H23"/>
  <c r="K25"/>
  <c r="H25"/>
  <c r="K27"/>
  <c r="H27"/>
  <c r="K29"/>
  <c r="H29"/>
  <c r="K31"/>
  <c r="H31"/>
  <c r="K33"/>
  <c r="H33"/>
  <c r="K35"/>
  <c r="H35"/>
  <c r="K37"/>
  <c r="H37"/>
  <c r="K39"/>
  <c r="H39"/>
  <c r="K41"/>
  <c r="H41"/>
  <c r="K43"/>
  <c r="H43"/>
  <c r="K45"/>
  <c r="H45"/>
  <c r="K47"/>
  <c r="H47"/>
  <c r="K49"/>
  <c r="H49"/>
  <c r="K51"/>
  <c r="H51"/>
  <c r="K53"/>
  <c r="H53"/>
  <c r="K55"/>
  <c r="H55"/>
  <c r="K57"/>
  <c r="H57"/>
  <c r="K59"/>
  <c r="H59"/>
  <c r="K61"/>
  <c r="H61"/>
  <c r="K63"/>
  <c r="H63"/>
  <c r="O2" i="1"/>
  <c r="B18" i="4"/>
  <c r="D18" s="1"/>
  <c r="G35"/>
  <c r="E33"/>
  <c r="E36"/>
  <c r="E35"/>
  <c r="E34"/>
  <c r="B25"/>
  <c r="D25" s="1"/>
  <c r="B10"/>
  <c r="B4"/>
  <c r="C4" s="1"/>
  <c r="F4" s="1"/>
  <c r="D10"/>
  <c r="Q17" i="9" l="1"/>
  <c r="R16" s="1"/>
  <c r="A28" i="4"/>
  <c r="B41" s="1"/>
  <c r="C41" s="1"/>
  <c r="D41" s="1"/>
  <c r="A21"/>
  <c r="D21" s="1"/>
  <c r="K8" i="5"/>
  <c r="G8"/>
  <c r="C8"/>
  <c r="A14" i="4"/>
  <c r="J15" i="2"/>
  <c r="K17" s="1"/>
  <c r="G15"/>
  <c r="G4"/>
  <c r="J4" s="1"/>
  <c r="D6" i="3"/>
  <c r="C6"/>
  <c r="H11" i="2"/>
  <c r="H248" i="1"/>
  <c r="H250" s="1"/>
  <c r="I242"/>
  <c r="G237"/>
  <c r="G239" s="1"/>
  <c r="E236"/>
  <c r="G236" s="1"/>
  <c r="N217"/>
  <c r="H32"/>
  <c r="F32"/>
  <c r="R17" i="9" l="1"/>
  <c r="S16" s="1"/>
  <c r="N225" i="1"/>
  <c r="G7" i="2"/>
  <c r="J7" s="1"/>
  <c r="S17" i="9" l="1"/>
  <c r="T16" s="1"/>
  <c r="T17" l="1"/>
  <c r="U16" s="1"/>
  <c r="U17" l="1"/>
  <c r="V16" s="1"/>
  <c r="V17" l="1"/>
  <c r="W16" s="1"/>
  <c r="W17" l="1"/>
  <c r="X16" s="1"/>
  <c r="X17" l="1"/>
  <c r="Y16" s="1"/>
  <c r="Y17" l="1"/>
  <c r="Z16" s="1"/>
  <c r="Z17" l="1"/>
  <c r="AA16" s="1"/>
  <c r="AA17" l="1"/>
</calcChain>
</file>

<file path=xl/sharedStrings.xml><?xml version="1.0" encoding="utf-8"?>
<sst xmlns="http://schemas.openxmlformats.org/spreadsheetml/2006/main" count="3594" uniqueCount="844">
  <si>
    <t>名称</t>
  </si>
  <si>
    <t>電力会社</t>
  </si>
  <si>
    <t>所在地</t>
  </si>
  <si>
    <t>炉型</t>
  </si>
  <si>
    <t>炉数</t>
  </si>
  <si>
    <t>総出力/</t>
  </si>
  <si>
    <t>備考</t>
  </si>
  <si>
    <t>万kW</t>
  </si>
  <si>
    <t>沸騰水型軽水炉</t>
  </si>
  <si>
    <t>もんじゅ</t>
  </si>
  <si>
    <t> 建設中/</t>
  </si>
  <si>
    <t> 計画中</t>
  </si>
  <si>
    <t>とまり/泊発電所</t>
  </si>
  <si>
    <t>01-北海道電力</t>
  </si>
  <si>
    <t>01/北海道古宇郡泊村</t>
  </si>
  <si>
    <t>加圧水型軽水炉</t>
  </si>
  <si>
    <t>全機定期点検中。</t>
  </si>
  <si>
    <t>ひかしとおり/東通原子力発電所</t>
  </si>
  <si>
    <t>02-東北電力</t>
  </si>
  <si>
    <t>東京電力</t>
  </si>
  <si>
    <t>02/青森県下北郡東通村</t>
  </si>
  <si>
    <t>改良型沸騰水型軽水炉</t>
  </si>
  <si>
    <t> -</t>
  </si>
  <si>
    <t>建設中1基</t>
  </si>
  <si>
    <t>計画中2基</t>
  </si>
  <si>
    <t>東北地方太平洋沖地震により全機停止中。</t>
  </si>
  <si>
    <t>おなかわ/女川原子力発電所</t>
  </si>
  <si>
    <t>04/宮城県牡鹿郡女川町</t>
  </si>
  <si>
    <t>ふくしま2/福島第二原子力発電所</t>
  </si>
  <si>
    <t>05-東京電力</t>
  </si>
  <si>
    <t>07/福島県双葉郡楢葉町</t>
  </si>
  <si>
    <t>とうかい2/東海第二発電所</t>
  </si>
  <si>
    <t>日本原子力発電</t>
  </si>
  <si>
    <t>08/茨城県那珂郡東海村</t>
  </si>
  <si>
    <t>かしわさきかりわ/柏崎刈羽原子力発電所</t>
  </si>
  <si>
    <t>15/新潟県柏崎市</t>
  </si>
  <si>
    <t>新潟県中越沖地震により2〜4号機停止中。</t>
  </si>
  <si>
    <t>1、5〜7号機は定期点検中。</t>
  </si>
  <si>
    <t>はまおか/浜岡原子力発電所</t>
  </si>
  <si>
    <t>（3〜5号機）</t>
  </si>
  <si>
    <t>06-07-中部電力</t>
  </si>
  <si>
    <t>22/静岡県御前崎市</t>
  </si>
  <si>
    <t>計画中1基</t>
  </si>
  <si>
    <t>1、2号機は2009年1月30日に運転終了。</t>
  </si>
  <si>
    <t>3〜5号機は2011年5月14日に運転停止。</t>
  </si>
  <si>
    <t>しか/志賀原子力発電所</t>
  </si>
  <si>
    <t>06-北陸電力</t>
  </si>
  <si>
    <t>17/石川県羽咋郡志賀町</t>
  </si>
  <si>
    <t>1号機はポンプ部品の不具合により停止中。</t>
  </si>
  <si>
    <t>2号機は定期点検中。</t>
  </si>
  <si>
    <t>つるか/敦賀発電所</t>
  </si>
  <si>
    <t>18/福井県敦賀市</t>
  </si>
  <si>
    <t>改良型加圧水型軽水炉</t>
  </si>
  <si>
    <t>みはま/美浜発電所</t>
  </si>
  <si>
    <t>08-関西電力</t>
  </si>
  <si>
    <t>18/福井県三方郡美浜町</t>
  </si>
  <si>
    <t>おおい/大飯発電所</t>
  </si>
  <si>
    <t>18/福井県大飯郡おおい町</t>
  </si>
  <si>
    <t>3・4号機は2012年7月 - 2013年9月に運転。</t>
  </si>
  <si>
    <t>たかはま/高浜発電所</t>
  </si>
  <si>
    <t>18/福井県大飯郡高浜町</t>
  </si>
  <si>
    <t>しまね/島根原子力発電所</t>
  </si>
  <si>
    <t>09-中国電力</t>
  </si>
  <si>
    <t>32/島根県松江市</t>
  </si>
  <si>
    <t>いかた/伊方発電所</t>
  </si>
  <si>
    <t>10-四国電力</t>
  </si>
  <si>
    <t>38/愛媛県西宇和郡伊方町</t>
  </si>
  <si>
    <t>けんかい/玄海原子力発電所</t>
  </si>
  <si>
    <t>11-九州電力</t>
  </si>
  <si>
    <t>41/佐賀県東松浦郡玄海町</t>
  </si>
  <si>
    <t>せんたい/川内原子力発電所</t>
  </si>
  <si>
    <t>46/鹿児島県薩摩川内市</t>
  </si>
  <si>
    <t>日本原子力研究開発機構</t>
  </si>
  <si>
    <t>高速増殖炉</t>
  </si>
  <si>
    <t>原子炉内中継装置落下事故により停止中[20]。</t>
  </si>
  <si>
    <t>合計</t>
    <phoneticPr fontId="1"/>
  </si>
  <si>
    <t>原子力発電</t>
    <phoneticPr fontId="1"/>
  </si>
  <si>
    <t>火力発電</t>
    <phoneticPr fontId="1"/>
  </si>
  <si>
    <t>砂川発電所</t>
  </si>
  <si>
    <t>石炭</t>
  </si>
  <si>
    <t>北海道砂川市</t>
  </si>
  <si>
    <t>1・2号機は廃止。</t>
  </si>
  <si>
    <t>奈井江発電所</t>
  </si>
  <si>
    <t>北海道空知郡奈井江町</t>
  </si>
  <si>
    <t>苫小牧発電所*</t>
  </si>
  <si>
    <t>重油、原油</t>
  </si>
  <si>
    <t>北海道苫小牧市</t>
  </si>
  <si>
    <t>緊急設置電源有（7.438万kW）。</t>
  </si>
  <si>
    <t>伊達発電所</t>
  </si>
  <si>
    <t>重油</t>
  </si>
  <si>
    <t>北海道伊達市</t>
  </si>
  <si>
    <t>苫東厚真発電所</t>
  </si>
  <si>
    <t>北海道勇払郡厚真町</t>
  </si>
  <si>
    <t>3号機は廃止。</t>
  </si>
  <si>
    <t>知内発電所</t>
  </si>
  <si>
    <t>重油、オリマルジョン</t>
  </si>
  <si>
    <t>北海道上磯郡知内町</t>
  </si>
  <si>
    <t>石狩湾新港発電所</t>
  </si>
  <si>
    <t>LNG</t>
  </si>
  <si>
    <t>kW</t>
  </si>
  <si>
    <t>北海道小樽市</t>
  </si>
  <si>
    <t>3基（CC方式、170.82万kW予定）計画中。</t>
  </si>
  <si>
    <t>音別発電所</t>
  </si>
  <si>
    <t>軽油</t>
  </si>
  <si>
    <t>北海道釧路市</t>
  </si>
  <si>
    <t>ガスタービン発電方式。</t>
  </si>
  <si>
    <t>南早来発電所</t>
  </si>
  <si>
    <t>北海道勇払郡安平町</t>
  </si>
  <si>
    <r>
      <t>内燃力発電方式。緊急設置電源</t>
    </r>
    <r>
      <rPr>
        <vertAlign val="superscript"/>
        <sz val="10.35"/>
        <color theme="1"/>
        <rFont val="Arial"/>
        <family val="2"/>
      </rPr>
      <t>[1]</t>
    </r>
    <r>
      <rPr>
        <sz val="12"/>
        <color theme="1"/>
        <rFont val="Arial"/>
        <family val="2"/>
      </rPr>
      <t>。</t>
    </r>
  </si>
  <si>
    <t>礼文発電所*</t>
  </si>
  <si>
    <t>北海道礼文郡礼文町</t>
  </si>
  <si>
    <t>内燃力発電方式。</t>
  </si>
  <si>
    <t>沓形発電所*</t>
  </si>
  <si>
    <t>北海道利尻郡利尻町</t>
  </si>
  <si>
    <t>焼尻発電所*</t>
  </si>
  <si>
    <t>北海道苫前郡羽幌町</t>
  </si>
  <si>
    <t>奥尻発電所*</t>
  </si>
  <si>
    <t>北海道奥尻郡奥尻町</t>
  </si>
  <si>
    <t>苫小牧共同火力発電所</t>
  </si>
  <si>
    <t>北海道パワーエンジニアリング</t>
  </si>
  <si>
    <t>全発電量を北海道電力へ供給。1・2号機は廃止。</t>
  </si>
  <si>
    <t>八戸火力発電所</t>
  </si>
  <si>
    <t>青森県八戸市</t>
  </si>
  <si>
    <t>1・2・4号機は廃止。緊急設置電源有（27.4万kW）、同設備CC化（12万kW）施工中。</t>
  </si>
  <si>
    <t>能代火力発電所</t>
  </si>
  <si>
    <t>石炭、木質バイオマス</t>
  </si>
  <si>
    <t>秋田県能代市</t>
  </si>
  <si>
    <t>3号機（60万kW）計画中。</t>
  </si>
  <si>
    <t>秋田火力発電所</t>
  </si>
  <si>
    <t>秋田県秋田市</t>
  </si>
  <si>
    <t>1号機は廃止。緊急設置電源有（33.3万kW）。</t>
  </si>
  <si>
    <t>仙台火力発電所</t>
  </si>
  <si>
    <t>宮城県宮城郡七ヶ浜町</t>
  </si>
  <si>
    <t>4号機はCC方式。1～3号機は廃止。</t>
  </si>
  <si>
    <t>新仙台火力発電所</t>
  </si>
  <si>
    <t>宮城県仙台市宮城野区</t>
  </si>
  <si>
    <t>3号系列（CC方式、98万kW）建設中。2号機は廃止。</t>
  </si>
  <si>
    <t>原町火力発電所</t>
  </si>
  <si>
    <t>福島県南相馬市</t>
  </si>
  <si>
    <t>新潟火力発電所</t>
  </si>
  <si>
    <t>重油、LNG</t>
  </si>
  <si>
    <t>新潟県新潟市東区</t>
  </si>
  <si>
    <t>5号系列はCC方式。1～3号機は廃止。緊急設置電源有（3.4万kW）。</t>
  </si>
  <si>
    <t>東新潟火力発電所</t>
  </si>
  <si>
    <t>重油、原油、LNG</t>
  </si>
  <si>
    <t>新潟県北蒲原郡聖籠町</t>
  </si>
  <si>
    <t>3・4号系列はCC方式。緊急設置電源有（39.28万kW）。</t>
  </si>
  <si>
    <t>上越火力発電所</t>
  </si>
  <si>
    <t>新潟県上越市</t>
  </si>
  <si>
    <t>1号系列（CC方式、144万kW予定）計画中。</t>
  </si>
  <si>
    <t>飛島火力発電所</t>
  </si>
  <si>
    <t>山形県酒田市飛島</t>
  </si>
  <si>
    <t>粟島火力発電所</t>
  </si>
  <si>
    <t>新潟県岩船郡粟島浦村</t>
  </si>
  <si>
    <t>両津火力発電所</t>
  </si>
  <si>
    <t>新潟県佐渡市</t>
  </si>
  <si>
    <t>内燃力発電方式。60Hzでの供給。</t>
  </si>
  <si>
    <t>相川火力発電所</t>
  </si>
  <si>
    <t>酒田共同火力発電所</t>
  </si>
  <si>
    <t>山形県酒田市</t>
  </si>
  <si>
    <t>酒田共同火力発電</t>
  </si>
  <si>
    <t>全発電量を東北電力へ供給。</t>
  </si>
  <si>
    <t>新地発電所*</t>
  </si>
  <si>
    <t>福島県相馬郡新地町</t>
  </si>
  <si>
    <t>相馬共同火力発電</t>
  </si>
  <si>
    <t>勿来発電所*</t>
  </si>
  <si>
    <t>石炭、重油、炭化燃料、木質バイオマス</t>
  </si>
  <si>
    <t>福島県いわき市</t>
  </si>
  <si>
    <t>常磐共同火力</t>
  </si>
  <si>
    <t>10号機はIGCC方式。1～5号機は廃止。</t>
  </si>
  <si>
    <t>広野火力発電所</t>
  </si>
  <si>
    <t>重油、原油、石炭</t>
  </si>
  <si>
    <t>福島県双葉郡広野町</t>
  </si>
  <si>
    <t>常陸那珂火力発電所</t>
  </si>
  <si>
    <t>茨城県那珂郡東海村</t>
  </si>
  <si>
    <t>緊急設置電源（25.323万kW）は2012年3月31日廃止。</t>
  </si>
  <si>
    <t>鹿島火力発電所</t>
  </si>
  <si>
    <t>茨城県神栖市</t>
  </si>
  <si>
    <t>緊急設置電源有（80.4万kW）、同設備CC化（44.4万kW）施工中。</t>
  </si>
  <si>
    <t>千葉火力発電所</t>
  </si>
  <si>
    <t>千葉県千葉市中央区</t>
  </si>
  <si>
    <t>CC方式。緊急設置電源有（100.2万kW）、同設備CC化（49.8万kW）施工中。</t>
  </si>
  <si>
    <t>五井火力発電所</t>
  </si>
  <si>
    <t>千葉県市原市</t>
  </si>
  <si>
    <t>6号機はCC方式。</t>
  </si>
  <si>
    <t>姉崎火力発電所</t>
  </si>
  <si>
    <t>LNG、NGL、LPG、重油、原油</t>
  </si>
  <si>
    <t>緊急設置電源（0.56万kW）は2014年4月1日より長期計画停止。</t>
  </si>
  <si>
    <t>袖ケ浦火力発電所</t>
  </si>
  <si>
    <t>千葉県袖ケ浦市</t>
  </si>
  <si>
    <t>緊急設置電源（11.22万kW）は2013年3月31日廃止。</t>
  </si>
  <si>
    <t>富津火力発電所</t>
  </si>
  <si>
    <t>千葉県富津市</t>
  </si>
  <si>
    <t>CC方式。</t>
  </si>
  <si>
    <t>品川火力発電所</t>
  </si>
  <si>
    <t>都市ガス</t>
  </si>
  <si>
    <t>東京都品川区東品川</t>
  </si>
  <si>
    <t>大井火力発電所</t>
  </si>
  <si>
    <t>原油</t>
  </si>
  <si>
    <t>東京都品川区八潮</t>
  </si>
  <si>
    <t>緊急設置電源（20.9万kW）は1号GT（12.8万kW）が2014年4月1日廃止、</t>
  </si>
  <si>
    <t>2号GT（8.1万kW）が2014年4月1日より長期計画停止。</t>
  </si>
  <si>
    <t>川崎火力発電所</t>
  </si>
  <si>
    <t>神奈川県川崎市川崎区</t>
  </si>
  <si>
    <t>CC方式。2-2号、2-3号（142万kW）建設中。</t>
  </si>
  <si>
    <t>東扇島火力発電所</t>
  </si>
  <si>
    <t>横浜火力発電所</t>
  </si>
  <si>
    <t>LNG、NGL、重油、原油</t>
  </si>
  <si>
    <t>神奈川県横浜市鶴見区</t>
  </si>
  <si>
    <t>7・8号系列はCC方式。1～4号機は廃止。</t>
  </si>
  <si>
    <t>南横浜火力発電所</t>
  </si>
  <si>
    <t>神奈川県横浜市磯子区</t>
  </si>
  <si>
    <t>横須賀火力発電所</t>
  </si>
  <si>
    <t>重油、原油、軽油、都市ガス</t>
  </si>
  <si>
    <t>神奈川県横須賀市</t>
  </si>
  <si>
    <t>1・2号機は廃止。5～8号機は長期計画停止中。</t>
  </si>
  <si>
    <t>緊急設置電源（32.96万kW）は2013年3月31日に一部廃止、同年5月10日に全廃。</t>
  </si>
  <si>
    <t>鹿島共同発電所*</t>
  </si>
  <si>
    <t>副生ガス、重油</t>
  </si>
  <si>
    <t>茨城県鹿嶋市</t>
  </si>
  <si>
    <t>鹿島共同火力</t>
  </si>
  <si>
    <t>1号機は停止中。2号機は廃止。</t>
  </si>
  <si>
    <t>君津共同発電所*</t>
  </si>
  <si>
    <t>千葉県君津市</t>
  </si>
  <si>
    <t>君津共同火力</t>
  </si>
  <si>
    <t>5・6号機はCC方式。1号機は廃止。2号機は定検予備機</t>
  </si>
  <si>
    <t>知多火力発電所</t>
  </si>
  <si>
    <t>LNG、重油、原油</t>
  </si>
  <si>
    <t>愛知県知多市</t>
  </si>
  <si>
    <t>1・2・5・6号機はCC方式。</t>
  </si>
  <si>
    <t>渥美火力発電所</t>
  </si>
  <si>
    <t>愛知県田原市</t>
  </si>
  <si>
    <t>2号機は廃止。1号機は長期計画停止中。</t>
  </si>
  <si>
    <t>西名古屋火力発電所</t>
  </si>
  <si>
    <t>愛知県海部郡飛島村</t>
  </si>
  <si>
    <t>1～6号機は廃止。7号系列（CC方式、231.6万kW）建設中。</t>
  </si>
  <si>
    <t>碧南火力発電所</t>
  </si>
  <si>
    <t>愛知県碧南市</t>
  </si>
  <si>
    <t>新名古屋火力発電所</t>
  </si>
  <si>
    <t>愛知県名古屋市港区</t>
  </si>
  <si>
    <t>7・8号系列はCC方式。1～6号機は廃止。</t>
  </si>
  <si>
    <t>知多第二火力発電所</t>
  </si>
  <si>
    <t>武豊火力発電所</t>
  </si>
  <si>
    <t>愛知県知多郡武豊町</t>
  </si>
  <si>
    <t>1号機は廃止。</t>
  </si>
  <si>
    <t>川越火力発電所</t>
  </si>
  <si>
    <t>三重県三重郡川越町</t>
  </si>
  <si>
    <t>3・4号系列はCC方式。</t>
  </si>
  <si>
    <t>尾鷲三田火力発電所</t>
  </si>
  <si>
    <t>重油、原油、ナフサ</t>
  </si>
  <si>
    <t>三重県尾鷲市</t>
  </si>
  <si>
    <t>四日市火力発電所</t>
  </si>
  <si>
    <t>LNG、LPG</t>
  </si>
  <si>
    <t>三重県四日市市</t>
  </si>
  <si>
    <t>4号機はCC方式。</t>
  </si>
  <si>
    <t>神島発電所</t>
  </si>
  <si>
    <t>三重県鳥羽市</t>
  </si>
  <si>
    <t>富山火力発電所</t>
  </si>
  <si>
    <t>富山県富山市</t>
  </si>
  <si>
    <t>1～3号機は廃止。</t>
  </si>
  <si>
    <t>富山新港火力発電所</t>
  </si>
  <si>
    <t>石炭、重油、原油</t>
  </si>
  <si>
    <t>富山県射水市</t>
  </si>
  <si>
    <t>LNG1号機（CC方式、42.47万kW）計画中。</t>
  </si>
  <si>
    <t>七尾大田火力発電所</t>
  </si>
  <si>
    <t>石川県七尾市</t>
  </si>
  <si>
    <t>福井火力発電所</t>
  </si>
  <si>
    <t>福井県坂井市</t>
  </si>
  <si>
    <t>敦賀火力発電所</t>
  </si>
  <si>
    <t>福井県敦賀市</t>
  </si>
  <si>
    <t>舳倉島発電所</t>
  </si>
  <si>
    <t>重油、軽油</t>
  </si>
  <si>
    <t>石川県輪島市</t>
  </si>
  <si>
    <t>宮津エネルギー研究所</t>
  </si>
  <si>
    <t>京都府宮津市</t>
  </si>
  <si>
    <t>1・2号機とも長期計画停止中。</t>
  </si>
  <si>
    <t>舞鶴発電所</t>
  </si>
  <si>
    <t>京都府舞鶴市</t>
  </si>
  <si>
    <t>南港発電所</t>
  </si>
  <si>
    <t>大阪府大阪市住之江区</t>
  </si>
  <si>
    <t>堺港発電所</t>
  </si>
  <si>
    <t>大阪府堺市西区</t>
  </si>
  <si>
    <t>多奈川第二発電所</t>
  </si>
  <si>
    <t>大阪府泉南郡岬町</t>
  </si>
  <si>
    <t>関西国際空港エネルギーセンター</t>
  </si>
  <si>
    <t>都市ガス、灯油</t>
  </si>
  <si>
    <t>大阪府泉南郡田尻町</t>
  </si>
  <si>
    <t>姫路第一発電所</t>
  </si>
  <si>
    <t>兵庫県姫路市飾磨区</t>
  </si>
  <si>
    <t>5・6号機はCC方式。1～4号機は廃止。小型電源有（6.54万kW）。</t>
  </si>
  <si>
    <t>姫路第二発電所</t>
  </si>
  <si>
    <t>新4～新6号機（CC方式、145.95万kW）建設中。旧1～旧4号機は廃止。</t>
  </si>
  <si>
    <t>相生発電所</t>
  </si>
  <si>
    <t>兵庫県相生市</t>
  </si>
  <si>
    <t>赤穂発電所</t>
  </si>
  <si>
    <t>兵庫県赤穂市</t>
  </si>
  <si>
    <t>海南発電所</t>
  </si>
  <si>
    <t>和歌山県海南市</t>
  </si>
  <si>
    <t>2号機は2012年7月16日運転再開。</t>
  </si>
  <si>
    <t>御坊発電所</t>
  </si>
  <si>
    <t>和歌山県御坊市</t>
  </si>
  <si>
    <t>和歌山発電所</t>
  </si>
  <si>
    <t>和歌山県和歌山市</t>
  </si>
  <si>
    <r>
      <t>1、2号系列（CC方式、370万kW）計画中</t>
    </r>
    <r>
      <rPr>
        <vertAlign val="superscript"/>
        <sz val="10.35"/>
        <color theme="1"/>
        <rFont val="Arial"/>
        <family val="2"/>
      </rPr>
      <t>[2][3]</t>
    </r>
    <r>
      <rPr>
        <sz val="12"/>
        <color theme="1"/>
        <rFont val="Arial"/>
        <family val="2"/>
      </rPr>
      <t>。</t>
    </r>
  </si>
  <si>
    <t>和歌山共同発電所*</t>
  </si>
  <si>
    <t>和歌山共同火力</t>
  </si>
  <si>
    <t>新1号機（CC方式、14.7万kW）建設中。</t>
  </si>
  <si>
    <t>三隅発電所</t>
  </si>
  <si>
    <t>島根県浜田市</t>
  </si>
  <si>
    <t>2号機（40万kW）計画中。</t>
  </si>
  <si>
    <t>水島発電所</t>
  </si>
  <si>
    <t>LNG、石炭</t>
  </si>
  <si>
    <t>岡山県倉敷市</t>
  </si>
  <si>
    <t>1号機はCC方式。</t>
  </si>
  <si>
    <t>玉島発電所</t>
  </si>
  <si>
    <t>大崎発電所</t>
  </si>
  <si>
    <t>広島県豊田郡大崎上島町</t>
  </si>
  <si>
    <t>加圧流動床複合発電(PFBC)方式。2011年10月長期計画停止。</t>
  </si>
  <si>
    <t>岩国発電所</t>
  </si>
  <si>
    <t>山口県岩国市</t>
  </si>
  <si>
    <t>柳井発電所</t>
  </si>
  <si>
    <t>山口県柳井市</t>
  </si>
  <si>
    <t>下松発電所</t>
  </si>
  <si>
    <t>山口県下松市</t>
  </si>
  <si>
    <t>新小野田発電所</t>
  </si>
  <si>
    <t>山口県山陽小野田市</t>
  </si>
  <si>
    <t>下関発電所</t>
  </si>
  <si>
    <t>石炭、重油</t>
  </si>
  <si>
    <t>山口県下関市</t>
  </si>
  <si>
    <t>黒木発電所</t>
  </si>
  <si>
    <t>島根県隠岐郡西ノ島町</t>
  </si>
  <si>
    <t>西郷発電所</t>
  </si>
  <si>
    <t>島根県隠岐郡隠岐の島町</t>
  </si>
  <si>
    <t>見島発電所</t>
  </si>
  <si>
    <t>山口県萩市見島</t>
  </si>
  <si>
    <t>倉敷共同発電所*</t>
  </si>
  <si>
    <t>副生ガス、LNG、重油</t>
  </si>
  <si>
    <t>瀬戸内共同火力</t>
  </si>
  <si>
    <t>新1号機はCC方式。旧1・旧2号機は廃止。</t>
  </si>
  <si>
    <t>福山共同発電所*</t>
  </si>
  <si>
    <t>広島県福山市</t>
  </si>
  <si>
    <t>新1号機はCC方式。旧1号機は廃止。</t>
  </si>
  <si>
    <t>新小倉発電所</t>
  </si>
  <si>
    <t>福岡県北九州市小倉北区</t>
  </si>
  <si>
    <t>苅田発電所</t>
  </si>
  <si>
    <t>福岡県京都郡苅田町</t>
  </si>
  <si>
    <t>新1号機は加圧流動床複合発電(PFBC)方式。旧1～旧3、旧新1号機は廃止。</t>
  </si>
  <si>
    <t>豊前発電所</t>
  </si>
  <si>
    <t>福岡県豊前市</t>
  </si>
  <si>
    <t>小型電源有（0.36万kW）。</t>
  </si>
  <si>
    <t>唐津発電所</t>
  </si>
  <si>
    <t>佐賀県唐津市</t>
  </si>
  <si>
    <t>1号機は廃止。2・3号機とも長期計画停止中。</t>
  </si>
  <si>
    <t>松浦発電所</t>
  </si>
  <si>
    <t>長崎県松浦市</t>
  </si>
  <si>
    <t>2号機（100万kW）建設中。</t>
  </si>
  <si>
    <t>新大分発電所</t>
  </si>
  <si>
    <t>大分県大分市</t>
  </si>
  <si>
    <t>CC方式。3-2号系列（48万kW）計画中。</t>
  </si>
  <si>
    <t>相浦発電所</t>
  </si>
  <si>
    <t>長崎県佐世保市</t>
  </si>
  <si>
    <t>苓北発電所</t>
  </si>
  <si>
    <t>熊本県天草郡苓北町</t>
  </si>
  <si>
    <t>川内発電所</t>
  </si>
  <si>
    <t>鹿児島県薩摩川内市</t>
  </si>
  <si>
    <t>戸畑共同火力発電所*</t>
  </si>
  <si>
    <t>LNG、副生ガス、石炭</t>
  </si>
  <si>
    <t>福岡県北九州市戸畑区</t>
  </si>
  <si>
    <t>戸畑共同火力</t>
  </si>
  <si>
    <t>大分共同発電所*</t>
  </si>
  <si>
    <t>大分共同火力</t>
  </si>
  <si>
    <t>3号機（CC方式、14.5万kW）建設中。</t>
  </si>
  <si>
    <t>牧港火力発電所</t>
  </si>
  <si>
    <t>重油、灯油</t>
  </si>
  <si>
    <t>沖縄県浦添市</t>
  </si>
  <si>
    <t>1～4号機は廃止。</t>
  </si>
  <si>
    <t>石川火力発電所</t>
  </si>
  <si>
    <t>沖縄県うるま市</t>
  </si>
  <si>
    <t>具志川火力発電所</t>
  </si>
  <si>
    <t>金武火力発電所</t>
  </si>
  <si>
    <t>沖縄県国頭郡金武町</t>
  </si>
  <si>
    <t>吉の浦火力発電所</t>
  </si>
  <si>
    <t>沖縄県中頭郡中城村</t>
  </si>
  <si>
    <t>3、4号機（CC方式、50.2万kW予定）計画中。</t>
  </si>
  <si>
    <t>宮古発電所*</t>
  </si>
  <si>
    <t>沖縄県宮古島市</t>
  </si>
  <si>
    <t>石垣発電所*</t>
  </si>
  <si>
    <t>沖縄県石垣市</t>
  </si>
  <si>
    <t>磯子火力発電所</t>
  </si>
  <si>
    <t>高砂火力発電所</t>
  </si>
  <si>
    <t>兵庫県高砂市</t>
  </si>
  <si>
    <t>竹原火力発電所</t>
  </si>
  <si>
    <t>広島県竹原市</t>
  </si>
  <si>
    <t>新1号機（60万kW）建設中。</t>
  </si>
  <si>
    <t>橘湾火力発電所</t>
  </si>
  <si>
    <t>徳島県阿南市</t>
  </si>
  <si>
    <t>松島火力発電所</t>
  </si>
  <si>
    <t>長崎県西海市松島</t>
  </si>
  <si>
    <t>松浦火力発電所</t>
  </si>
  <si>
    <t>石川石炭火力発電所</t>
  </si>
  <si>
    <t>日本製紙釧路工場</t>
  </si>
  <si>
    <t>自家発電・IPP</t>
  </si>
  <si>
    <t>日本製紙</t>
  </si>
  <si>
    <t>王子製紙苫小牧火力発電所</t>
  </si>
  <si>
    <t>自家発電・PPS</t>
  </si>
  <si>
    <t>王子製紙</t>
  </si>
  <si>
    <t>出光興産北海道製油所</t>
  </si>
  <si>
    <t>残渣油</t>
  </si>
  <si>
    <t>出光興産</t>
  </si>
  <si>
    <t>JX日鉱日石エネルギー室蘭製油所</t>
  </si>
  <si>
    <t>北海道室蘭市</t>
  </si>
  <si>
    <t>JX日鉱日石エネルギー</t>
  </si>
  <si>
    <t>新日鐵住金室蘭製鐵所</t>
  </si>
  <si>
    <t>副生ガス、石炭</t>
  </si>
  <si>
    <t>新日鐵住金</t>
  </si>
  <si>
    <t>新日鐵住金釜石製鐵所</t>
  </si>
  <si>
    <t>岩手県釜石市</t>
  </si>
  <si>
    <t>日本製紙石巻工場</t>
  </si>
  <si>
    <t>自家発電</t>
  </si>
  <si>
    <t>宮城県石巻市</t>
  </si>
  <si>
    <t>JX日鉱日石エネルギー仙台製油所</t>
  </si>
  <si>
    <t>宮城県仙台市</t>
  </si>
  <si>
    <t>サミット小名浜エスパワー小名浜発電所</t>
  </si>
  <si>
    <t>PPS</t>
  </si>
  <si>
    <t>サミットエナジー、日本海水</t>
  </si>
  <si>
    <t>フロンティアエネルギー新潟発電所</t>
  </si>
  <si>
    <t>石油コークス</t>
  </si>
  <si>
    <t>新潟県新潟市</t>
  </si>
  <si>
    <t>新日本製鐵、JX日鉱日石エネルギー、三菱商事</t>
  </si>
  <si>
    <t>サミット明星パワー糸魚川バイオマス発電所</t>
  </si>
  <si>
    <t>木質バイオマス</t>
  </si>
  <si>
    <t>新潟県糸魚川市</t>
  </si>
  <si>
    <t>サミットエナジー、明星セメント</t>
  </si>
  <si>
    <t>糸魚川発電所</t>
  </si>
  <si>
    <t>IPP</t>
  </si>
  <si>
    <t>太平洋セメント、電源開発</t>
  </si>
  <si>
    <t>日立造船茨城発電所</t>
  </si>
  <si>
    <t>IPP・PPS</t>
  </si>
  <si>
    <t>茨城県常陸大宮市</t>
  </si>
  <si>
    <t>日立造船</t>
  </si>
  <si>
    <t>日立臨海発電所</t>
  </si>
  <si>
    <t>茨城県日立市</t>
  </si>
  <si>
    <t>日立製作所</t>
  </si>
  <si>
    <t>新日鐵住金鹿島火力発電所</t>
  </si>
  <si>
    <t>鹿島北共同発電所</t>
  </si>
  <si>
    <t>重油、石油コークス</t>
  </si>
  <si>
    <t>特定供給</t>
  </si>
  <si>
    <t>旭硝子、三菱ガス化学</t>
  </si>
  <si>
    <t>鹿島南共同発電所</t>
  </si>
  <si>
    <t>重油、都市ガス、LNG</t>
  </si>
  <si>
    <t>サミット美浜パワー千葉みなと発電所</t>
  </si>
  <si>
    <t>千葉県千葉市美浜区</t>
  </si>
  <si>
    <t>サミットエナジー</t>
  </si>
  <si>
    <t>美浜シーサイドパワー新港発電所</t>
  </si>
  <si>
    <t>電源開発、ダイヤモンドパワー</t>
  </si>
  <si>
    <t>JFE千葉西発電所</t>
  </si>
  <si>
    <t>副生ガス、都市ガス</t>
  </si>
  <si>
    <t>自家発電・特定電気</t>
  </si>
  <si>
    <t>JFEスチール</t>
  </si>
  <si>
    <t>JFE千葉クリーンパワーステーション発電所</t>
  </si>
  <si>
    <t>コスモ石油千葉製油所</t>
  </si>
  <si>
    <t>コスモ石油</t>
  </si>
  <si>
    <t>出光興産千葉製油所</t>
  </si>
  <si>
    <t>ベイサイドエナジー市原発電所</t>
  </si>
  <si>
    <t>電源開発</t>
  </si>
  <si>
    <t>市原パワー市原発電所</t>
  </si>
  <si>
    <t>電源開発、三井造船</t>
  </si>
  <si>
    <t>日本テクノ袖ケ浦グリーンパワー</t>
  </si>
  <si>
    <t>日本テクノ</t>
  </si>
  <si>
    <t>六本木ヒルズエネルギーセンター</t>
  </si>
  <si>
    <t>特定電気</t>
  </si>
  <si>
    <t>東京都港区六本木</t>
  </si>
  <si>
    <t>六本木エネルギーサービス</t>
  </si>
  <si>
    <t>JR東日本川崎火力発電所</t>
  </si>
  <si>
    <t>灯油、都市ガス、LNG、重油</t>
  </si>
  <si>
    <t>JR東日本</t>
  </si>
  <si>
    <t>川崎天然ガス発電所</t>
  </si>
  <si>
    <t>JX日鉱日石エネルギー、東京瓦斯</t>
  </si>
  <si>
    <t>ジェネックス水江発電所</t>
  </si>
  <si>
    <t>副生ガス、重油、残渣油、灯油</t>
  </si>
  <si>
    <t>東亜石油、電源開発</t>
  </si>
  <si>
    <t>昭和電工川崎事業所</t>
  </si>
  <si>
    <t>残渣油、都市ガス</t>
  </si>
  <si>
    <t>昭和電工</t>
  </si>
  <si>
    <t>扇島パワーステーション</t>
  </si>
  <si>
    <t>東京瓦斯、昭和シェル石油</t>
  </si>
  <si>
    <t>JFE扇島発電所</t>
  </si>
  <si>
    <t>JX日鉱日石エネルギー横浜製造所</t>
  </si>
  <si>
    <t>分解軽油</t>
  </si>
  <si>
    <t>神奈川県横浜市神奈川区</t>
  </si>
  <si>
    <t>JX日鉱日石エネルギー根岸製油所</t>
  </si>
  <si>
    <t>横須賀パワーステーション</t>
  </si>
  <si>
    <t>東京瓦斯</t>
  </si>
  <si>
    <t>寒川パワーステーション</t>
  </si>
  <si>
    <t>灯油</t>
  </si>
  <si>
    <t>神奈川県高座郡寒川町</t>
  </si>
  <si>
    <t>豊田通商</t>
  </si>
  <si>
    <t>諏訪エネルギーサービス</t>
  </si>
  <si>
    <t>LPG、LNG</t>
  </si>
  <si>
    <t>長野県諏訪市</t>
  </si>
  <si>
    <t>日本製紙富士工場</t>
  </si>
  <si>
    <t>静岡県富士市</t>
  </si>
  <si>
    <t>大王製紙可児工場</t>
  </si>
  <si>
    <t>岐阜県可児市</t>
  </si>
  <si>
    <t>大王製紙</t>
  </si>
  <si>
    <t>明海発電豊橋発電所</t>
  </si>
  <si>
    <t>愛知県豊橋市</t>
  </si>
  <si>
    <t>トピー工業</t>
  </si>
  <si>
    <t>東海共同発電名古屋発電所</t>
  </si>
  <si>
    <t>愛知県東海市</t>
  </si>
  <si>
    <t>中山名古屋共同発電名古屋発電所</t>
  </si>
  <si>
    <t>大阪瓦斯、中山製鋼所</t>
  </si>
  <si>
    <t>出光興産愛知製油所</t>
  </si>
  <si>
    <t>重質重油</t>
  </si>
  <si>
    <t>JX日鉱日石エネルギー知多製造所</t>
  </si>
  <si>
    <t>コスモ石油四日市製油所</t>
  </si>
  <si>
    <t>コスモ石油四日市霞発電所</t>
  </si>
  <si>
    <t>東ソー四日市事業所</t>
  </si>
  <si>
    <t>東ソー</t>
  </si>
  <si>
    <t>宇治エネルギーセンター</t>
  </si>
  <si>
    <t>京都府宇治市</t>
  </si>
  <si>
    <t>大阪瓦斯</t>
  </si>
  <si>
    <t>摂津エネルギーセンター</t>
  </si>
  <si>
    <t>大阪府摂津市</t>
  </si>
  <si>
    <t>酉島エネルギーセンター</t>
  </si>
  <si>
    <t>大阪府大阪市此花区</t>
  </si>
  <si>
    <t>中山共同発電船町発電所</t>
  </si>
  <si>
    <t>大阪府大阪市大正区</t>
  </si>
  <si>
    <t>泉北天然ガス発電所</t>
  </si>
  <si>
    <t>大阪府大阪市中央区</t>
  </si>
  <si>
    <t>泉北天然ガス発電</t>
  </si>
  <si>
    <t>JX日鉱日石エネルギー大阪製油所</t>
  </si>
  <si>
    <t>大阪府高石市</t>
  </si>
  <si>
    <t>コスモ石油堺製油所</t>
  </si>
  <si>
    <t>大阪府堺市</t>
  </si>
  <si>
    <t>神鋼神戸発電所</t>
  </si>
  <si>
    <t>兵庫県神戸市灘区</t>
  </si>
  <si>
    <t>神戸製鋼所</t>
  </si>
  <si>
    <t>新日鐵住金広畑製鐵所</t>
  </si>
  <si>
    <t>兵庫県姫路市</t>
  </si>
  <si>
    <t>JX日鉱日石エネルギー水島製油所</t>
  </si>
  <si>
    <t>宇部興産宇部石炭火力発電所</t>
  </si>
  <si>
    <t>山口県宇部市</t>
  </si>
  <si>
    <t>宇部興産</t>
  </si>
  <si>
    <t>ユービーイーパワーセンター発電所</t>
  </si>
  <si>
    <t>日本製紙岩国工場</t>
  </si>
  <si>
    <t>JX日鉱日石エネルギー麻里布製油所</t>
  </si>
  <si>
    <t>石油コークス、残渣油</t>
  </si>
  <si>
    <t>山口県玖珂郡和木町</t>
  </si>
  <si>
    <t>東ソー南陽事業所</t>
  </si>
  <si>
    <t>山口県周南市</t>
  </si>
  <si>
    <t>徳山製造所</t>
  </si>
  <si>
    <t>トクヤマ</t>
  </si>
  <si>
    <t>出光興産徳山製油所</t>
  </si>
  <si>
    <t>コスモ石油坂出製油所</t>
  </si>
  <si>
    <t>香川県坂出市</t>
  </si>
  <si>
    <t>壬生川火力発電所</t>
  </si>
  <si>
    <t>石炭、重油、木質バイオマス</t>
  </si>
  <si>
    <t>愛媛県西条市</t>
  </si>
  <si>
    <t>住友共同電力</t>
  </si>
  <si>
    <t>新居浜西火力発電所</t>
  </si>
  <si>
    <t>愛媛県新居浜市</t>
  </si>
  <si>
    <t>新居浜東火力発電所</t>
  </si>
  <si>
    <t>石炭、重油、消化ガス</t>
  </si>
  <si>
    <t>大王製紙三島工場</t>
  </si>
  <si>
    <t>愛媛県四国中央市</t>
  </si>
  <si>
    <t>土佐発電所</t>
  </si>
  <si>
    <t>高知県高知市</t>
  </si>
  <si>
    <t>新日鐵住金八幡製鐵所</t>
  </si>
  <si>
    <t>副生ガス</t>
  </si>
  <si>
    <t>新日鐵住金大分製鐵所</t>
  </si>
  <si>
    <t>JX日鉱日石エネルギー大分製油所</t>
  </si>
  <si>
    <t>緊急設置電源（12.8）は2014年4月1日廃止。</t>
  </si>
  <si>
    <t>1万kwってどれくらい？</t>
    <phoneticPr fontId="1"/>
  </si>
  <si>
    <t>1万Kwでは計算できないので、一日とすると24万kWh</t>
    <phoneticPr fontId="1"/>
  </si>
  <si>
    <t>成人の一日(24時間)あたりの摂取カロリーが2000kcalとするじゃん？</t>
    <phoneticPr fontId="1"/>
  </si>
  <si>
    <t>2000kcal = 2326W</t>
    <phoneticPr fontId="1"/>
  </si>
  <si>
    <t>4299人分の御飯</t>
    <phoneticPr fontId="1"/>
  </si>
  <si>
    <r>
      <t>一人あたりの消費量では</t>
    </r>
    <r>
      <rPr>
        <b/>
        <sz val="14"/>
        <color rgb="FF545454"/>
        <rFont val="Arial"/>
        <family val="2"/>
      </rPr>
      <t>日本</t>
    </r>
    <r>
      <rPr>
        <sz val="14"/>
        <color rgb="FF545454"/>
        <rFont val="Arial"/>
        <family val="2"/>
      </rPr>
      <t>は</t>
    </r>
    <r>
      <rPr>
        <b/>
        <sz val="14"/>
        <color rgb="FF545454"/>
        <rFont val="Arial"/>
        <family val="2"/>
      </rPr>
      <t>一日</t>
    </r>
    <r>
      <rPr>
        <sz val="14"/>
        <color rgb="FF545454"/>
        <rFont val="Arial"/>
        <family val="2"/>
      </rPr>
      <t>23.35kWh(キロワット時)</t>
    </r>
  </si>
  <si>
    <t>10万人分の御飯に相当する電力を1日で使っている？</t>
    <phoneticPr fontId="1"/>
  </si>
  <si>
    <t>50 kJ</t>
  </si>
  <si>
    <t>1グラムのガソリンを燃焼させたときに放出されるエネルギー</t>
  </si>
  <si>
    <t>1リットルでは</t>
    <phoneticPr fontId="1"/>
  </si>
  <si>
    <t>カロリー</t>
    <phoneticPr fontId="1"/>
  </si>
  <si>
    <t>人分</t>
    <phoneticPr fontId="1"/>
  </si>
  <si>
    <t>ガソリン1リットルで</t>
    <phoneticPr fontId="1"/>
  </si>
  <si>
    <t>都道府県別使用電力量（電灯）（単位　100万キロワット時）</t>
  </si>
  <si>
    <t>ランキング</t>
  </si>
  <si>
    <t>都道府県</t>
  </si>
  <si>
    <t>20年度</t>
  </si>
  <si>
    <t>19年度</t>
  </si>
  <si>
    <t>平成17年度</t>
  </si>
  <si>
    <t>全国</t>
  </si>
  <si>
    <t>東京</t>
  </si>
  <si>
    <t>大阪</t>
  </si>
  <si>
    <t>神奈川</t>
  </si>
  <si>
    <t>愛知</t>
  </si>
  <si>
    <t>埼玉</t>
  </si>
  <si>
    <t>兵庫</t>
  </si>
  <si>
    <t>千葉</t>
  </si>
  <si>
    <t>北海道</t>
  </si>
  <si>
    <t>福岡</t>
  </si>
  <si>
    <t>静岡</t>
  </si>
  <si>
    <t>広島</t>
  </si>
  <si>
    <t>京都</t>
  </si>
  <si>
    <t>茨城</t>
  </si>
  <si>
    <t>新潟</t>
  </si>
  <si>
    <t>長野</t>
  </si>
  <si>
    <t>宮城</t>
  </si>
  <si>
    <t>岡山</t>
  </si>
  <si>
    <t>岐阜</t>
  </si>
  <si>
    <t>群馬</t>
  </si>
  <si>
    <t>栃木</t>
  </si>
  <si>
    <t>福島</t>
  </si>
  <si>
    <t>三重</t>
  </si>
  <si>
    <t>熊本</t>
  </si>
  <si>
    <t>鹿児島</t>
  </si>
  <si>
    <t>山口</t>
  </si>
  <si>
    <t>愛媛</t>
  </si>
  <si>
    <t>滋賀</t>
  </si>
  <si>
    <t>奈良</t>
  </si>
  <si>
    <t>長崎</t>
  </si>
  <si>
    <t>石川</t>
  </si>
  <si>
    <t>沖縄</t>
  </si>
  <si>
    <t>富山</t>
  </si>
  <si>
    <t>岩手</t>
  </si>
  <si>
    <t>青森</t>
  </si>
  <si>
    <t>大分</t>
  </si>
  <si>
    <t>和歌山</t>
  </si>
  <si>
    <t>山形</t>
  </si>
  <si>
    <t>香川</t>
  </si>
  <si>
    <t>宮崎</t>
  </si>
  <si>
    <t>秋田</t>
  </si>
  <si>
    <t>福井</t>
  </si>
  <si>
    <t>山梨</t>
  </si>
  <si>
    <t>徳島</t>
  </si>
  <si>
    <t>佐賀</t>
  </si>
  <si>
    <t>高知</t>
  </si>
  <si>
    <t>島根</t>
  </si>
  <si>
    <t>鳥取</t>
  </si>
  <si>
    <t>東京電力管区の使用電力量</t>
    <phoneticPr fontId="1"/>
  </si>
  <si>
    <t>東京電力管区以外の使用電力量</t>
    <phoneticPr fontId="1"/>
  </si>
  <si>
    <t>原子力</t>
    <phoneticPr fontId="1"/>
  </si>
  <si>
    <t>火力</t>
    <phoneticPr fontId="1"/>
  </si>
  <si>
    <t>水力</t>
    <phoneticPr fontId="1"/>
  </si>
  <si>
    <t>地熱</t>
    <phoneticPr fontId="1"/>
  </si>
  <si>
    <t>合計</t>
    <phoneticPr fontId="1"/>
  </si>
  <si>
    <t>とにかく、発電所の電力をあきあつめてみた</t>
    <phoneticPr fontId="1"/>
  </si>
  <si>
    <t>関西電力管区の使用電力量</t>
    <phoneticPr fontId="1"/>
  </si>
  <si>
    <t>2014年4月の電気需要実績(確報) (ワット時)</t>
    <phoneticPr fontId="1"/>
  </si>
  <si>
    <t>1時間あたり(ワット)</t>
    <phoneticPr fontId="1"/>
  </si>
  <si>
    <t>日本の人口</t>
    <phoneticPr fontId="1"/>
  </si>
  <si>
    <t>一人あたりの使用エネルギー量</t>
    <phoneticPr fontId="1"/>
  </si>
  <si>
    <t>成人一人、一日あたりのエネルギー摂取量(カロリー)</t>
    <phoneticPr fontId="1"/>
  </si>
  <si>
    <t>←のワット時変換(24時間)</t>
    <phoneticPr fontId="1"/>
  </si>
  <si>
    <t>←のワット時変換(1時間)</t>
    <phoneticPr fontId="1"/>
  </si>
  <si>
    <t>2013年の電気需要実績</t>
    <phoneticPr fontId="1"/>
  </si>
  <si>
    <t>8,485億ｋＷｈ</t>
    <phoneticPr fontId="1"/>
  </si>
  <si>
    <t>2013年全体の電気需要実績(確報) (ワット時)</t>
    <phoneticPr fontId="1"/>
  </si>
  <si>
    <t>2014年4月の江端家の電気需要実績(確報) (ワット時)</t>
    <phoneticPr fontId="1"/>
  </si>
  <si>
    <t>江端家の人口</t>
    <phoneticPr fontId="1"/>
  </si>
  <si>
    <t>一人辺りの使用する電気のメイド数換算</t>
  </si>
  <si>
    <t>江端家一人辺りの使用する電気のメイド数換算</t>
  </si>
  <si>
    <t>全体</t>
  </si>
  <si>
    <t>大項目</t>
  </si>
  <si>
    <t>中項目</t>
  </si>
  <si>
    <t>億キロワット時</t>
  </si>
  <si>
    <t>メイド</t>
  </si>
  <si>
    <t>665億キロワット時</t>
  </si>
  <si>
    <t>電灯</t>
  </si>
  <si>
    <t>従量電灯</t>
  </si>
  <si>
    <t>街頭など</t>
  </si>
  <si>
    <t>電力</t>
  </si>
  <si>
    <t>オフィス、工場、農場</t>
  </si>
  <si>
    <t>特定規模需要</t>
  </si>
  <si>
    <t>高圧電線から直接受電</t>
  </si>
  <si>
    <t>メイドの時給の計算方式</t>
    <phoneticPr fontId="1"/>
  </si>
  <si>
    <t>2014年の電気料金</t>
    <phoneticPr fontId="1"/>
  </si>
  <si>
    <t>メイド数</t>
    <phoneticPr fontId="1"/>
  </si>
  <si>
    <t>一人あたりの月給</t>
    <phoneticPr fontId="1"/>
  </si>
  <si>
    <t>一人あたりの時給</t>
    <phoneticPr fontId="1"/>
  </si>
  <si>
    <t>停止・廃止=</t>
    <phoneticPr fontId="1"/>
  </si>
  <si>
    <t>2013年の平均需要電力(ワット)</t>
    <phoneticPr fontId="1"/>
  </si>
  <si>
    <t>供給可能な電力(理想的な上限)</t>
    <phoneticPr fontId="1"/>
  </si>
  <si>
    <t>家庭用</t>
    <phoneticPr fontId="1"/>
  </si>
  <si>
    <t>業務用</t>
    <phoneticPr fontId="1"/>
  </si>
  <si>
    <t>産業用</t>
    <phoneticPr fontId="1"/>
  </si>
  <si>
    <t>)http://www.fepc.or.jp/library/data/demand/__icsFiles/afieldfile/2014/04/30/jyuyou_k_fy2013.pdf</t>
  </si>
  <si>
    <t>北海道</t>
    <phoneticPr fontId="1"/>
  </si>
  <si>
    <t>東 北</t>
    <phoneticPr fontId="1"/>
  </si>
  <si>
    <t>東 京</t>
    <phoneticPr fontId="1"/>
  </si>
  <si>
    <t>中 部</t>
    <phoneticPr fontId="1"/>
  </si>
  <si>
    <t>北 陸</t>
    <phoneticPr fontId="1"/>
  </si>
  <si>
    <t>関 西</t>
    <phoneticPr fontId="1"/>
  </si>
  <si>
    <t>中 国</t>
    <phoneticPr fontId="1"/>
  </si>
  <si>
    <t>四 国</t>
    <phoneticPr fontId="1"/>
  </si>
  <si>
    <t>九 州</t>
    <phoneticPr fontId="1"/>
  </si>
  <si>
    <t>沖 縄</t>
    <phoneticPr fontId="1"/>
  </si>
  <si>
    <t>合計</t>
    <phoneticPr fontId="1"/>
  </si>
  <si>
    <t>管区</t>
    <phoneticPr fontId="1"/>
  </si>
  <si>
    <t>販売電力量総計</t>
    <phoneticPr fontId="1"/>
  </si>
  <si>
    <t>比率</t>
    <phoneticPr fontId="1"/>
  </si>
  <si>
    <t>ピーク値(推定)</t>
    <phoneticPr fontId="1"/>
  </si>
  <si>
    <t>東京」の比率から算出される、最悪推定ピーク値</t>
    <phoneticPr fontId="1"/>
  </si>
  <si>
    <t>年度</t>
  </si>
  <si>
    <t>項目</t>
    <rPh sb="0" eb="2">
      <t>コウモク</t>
    </rPh>
    <phoneticPr fontId="24"/>
  </si>
  <si>
    <t>東北</t>
  </si>
  <si>
    <t>中部</t>
  </si>
  <si>
    <t>北陸</t>
  </si>
  <si>
    <t>関西</t>
  </si>
  <si>
    <t>中国</t>
  </si>
  <si>
    <t>四国</t>
  </si>
  <si>
    <t>九州</t>
  </si>
  <si>
    <t>全国計</t>
  </si>
  <si>
    <t>一般電気事業者・電灯</t>
  </si>
  <si>
    <t>-</t>
  </si>
  <si>
    <t>一般電気事業者・電力</t>
  </si>
  <si>
    <r>
      <t>昭和</t>
    </r>
    <r>
      <rPr>
        <sz val="9"/>
        <rFont val="Century"/>
        <family val="1"/>
      </rPr>
      <t>26</t>
    </r>
    <rPh sb="0" eb="2">
      <t>ショウワ</t>
    </rPh>
    <phoneticPr fontId="24"/>
  </si>
  <si>
    <t>一般電気事業者計</t>
  </si>
  <si>
    <t>(1951)</t>
  </si>
  <si>
    <t>その他電気事業者</t>
  </si>
  <si>
    <t>自家用</t>
  </si>
  <si>
    <t>合計</t>
  </si>
  <si>
    <t>(1952)</t>
  </si>
  <si>
    <t>(1953)</t>
  </si>
  <si>
    <t>(1954)</t>
  </si>
  <si>
    <t>(1955)</t>
  </si>
  <si>
    <t>(1956)</t>
  </si>
  <si>
    <t>(1957)</t>
  </si>
  <si>
    <t>(1958)</t>
  </si>
  <si>
    <t>(1959)</t>
  </si>
  <si>
    <t>(1960)</t>
  </si>
  <si>
    <t>(1961)</t>
  </si>
  <si>
    <t>(1962)</t>
  </si>
  <si>
    <t>(1963)</t>
  </si>
  <si>
    <t>(1964)</t>
  </si>
  <si>
    <t>(1965)</t>
  </si>
  <si>
    <t>(1966)</t>
  </si>
  <si>
    <t>(1967)</t>
  </si>
  <si>
    <t>(1968)</t>
  </si>
  <si>
    <t>(1969)</t>
  </si>
  <si>
    <t>(1970)</t>
  </si>
  <si>
    <t>(1971)</t>
  </si>
  <si>
    <t>(1972)</t>
  </si>
  <si>
    <t>(1973)</t>
  </si>
  <si>
    <t>(1974)</t>
  </si>
  <si>
    <t>(1975)</t>
  </si>
  <si>
    <t>(1976)</t>
  </si>
  <si>
    <t>(1977)</t>
  </si>
  <si>
    <t>(1978)</t>
  </si>
  <si>
    <t>(1979)</t>
  </si>
  <si>
    <t>(1980)</t>
  </si>
  <si>
    <t>(1981)</t>
  </si>
  <si>
    <t>(1982)</t>
  </si>
  <si>
    <t>(1983)</t>
  </si>
  <si>
    <t>(1984)</t>
  </si>
  <si>
    <t>(1985)</t>
  </si>
  <si>
    <t>(1986)</t>
  </si>
  <si>
    <t>(1987)</t>
  </si>
  <si>
    <t>(1988)</t>
  </si>
  <si>
    <t>平成元年</t>
  </si>
  <si>
    <t>(1989)</t>
  </si>
  <si>
    <t>(1990)</t>
  </si>
  <si>
    <t>(1991)</t>
  </si>
  <si>
    <t>…</t>
  </si>
  <si>
    <t>(1992)</t>
  </si>
  <si>
    <t>(1993)</t>
  </si>
  <si>
    <t>(1994)</t>
  </si>
  <si>
    <t>(1995)</t>
  </si>
  <si>
    <t>(1996)</t>
  </si>
  <si>
    <t>(1997)</t>
  </si>
  <si>
    <t>(1998)</t>
  </si>
  <si>
    <t>(1999)</t>
  </si>
  <si>
    <t>(2000)</t>
  </si>
  <si>
    <t>(2001)</t>
  </si>
  <si>
    <t>(2002)</t>
  </si>
  <si>
    <t>(2003)</t>
  </si>
  <si>
    <t>(2004)</t>
  </si>
  <si>
    <t>(2005)</t>
  </si>
  <si>
    <t>(2006)</t>
  </si>
  <si>
    <t>(2007)</t>
  </si>
  <si>
    <t>(2008)</t>
  </si>
  <si>
    <t>(2009)</t>
  </si>
  <si>
    <t>(2010)</t>
  </si>
  <si>
    <t>西暦</t>
    <phoneticPr fontId="1"/>
  </si>
  <si>
    <t>人口</t>
    <phoneticPr fontId="1"/>
  </si>
  <si>
    <t>概要</t>
  </si>
  <si>
    <t>回帰統計</t>
  </si>
  <si>
    <t>重相関 R</t>
  </si>
  <si>
    <t>重決定 R2</t>
  </si>
  <si>
    <t>補正 R2</t>
  </si>
  <si>
    <t>標準誤差</t>
  </si>
  <si>
    <t>観測数</t>
  </si>
  <si>
    <t>分散分析表</t>
  </si>
  <si>
    <t>回帰</t>
  </si>
  <si>
    <t>残差</t>
  </si>
  <si>
    <t>切片</t>
  </si>
  <si>
    <t>自由度</t>
  </si>
  <si>
    <t>変動</t>
  </si>
  <si>
    <t>分散</t>
  </si>
  <si>
    <t>観測された分散比</t>
  </si>
  <si>
    <t>有意 F</t>
  </si>
  <si>
    <t>係数</t>
  </si>
  <si>
    <t xml:space="preserve">t </t>
  </si>
  <si>
    <t>P-値</t>
  </si>
  <si>
    <t>下限 95%</t>
  </si>
  <si>
    <t>上限 95%</t>
  </si>
  <si>
    <t>下限 95.0%</t>
  </si>
  <si>
    <t>上限 95.0%</t>
  </si>
  <si>
    <t>X 値 1</t>
  </si>
  <si>
    <t>家庭向け電力だけ</t>
    <phoneticPr fontId="1"/>
  </si>
  <si>
    <t>前記2つの差</t>
    <phoneticPr fontId="1"/>
  </si>
  <si>
    <t>人口(正規化）</t>
    <rPh sb="0" eb="2">
      <t>ジンコウ</t>
    </rPh>
    <rPh sb="3" eb="6">
      <t>セイキカ</t>
    </rPh>
    <phoneticPr fontId="1"/>
  </si>
  <si>
    <t>合計電力(正規化）</t>
    <rPh sb="0" eb="2">
      <t>ゴウケイ</t>
    </rPh>
    <rPh sb="2" eb="4">
      <t>デンリョク</t>
    </rPh>
    <rPh sb="5" eb="8">
      <t>セイキカ</t>
    </rPh>
    <phoneticPr fontId="1"/>
  </si>
  <si>
    <t>(単位:千kWh)</t>
  </si>
  <si>
    <t>(単位:千kWh)</t>
    <phoneticPr fontId="1"/>
  </si>
  <si>
    <t>年間</t>
    <phoneticPr fontId="1"/>
  </si>
  <si>
    <t>時間</t>
    <phoneticPr fontId="1"/>
  </si>
  <si>
    <t>電力量</t>
    <phoneticPr fontId="1"/>
  </si>
  <si>
    <t>メイド量</t>
    <phoneticPr fontId="1"/>
  </si>
  <si>
    <t>年間合計電力
(単位:千kWh)</t>
    <phoneticPr fontId="1"/>
  </si>
  <si>
    <t>単位時間(1時間)あたりの電力
(万キロワット時)</t>
    <phoneticPr fontId="1"/>
  </si>
  <si>
    <t>単位時間あたりのメイド数(単位:億人)(96.91666667ワット時)</t>
    <phoneticPr fontId="1"/>
  </si>
  <si>
    <t>人口(16年遅延)</t>
    <phoneticPr fontId="1"/>
  </si>
  <si>
    <t>総見積額(億円)</t>
    <phoneticPr fontId="1"/>
  </si>
  <si>
    <t>想定総発電電力量</t>
    <phoneticPr fontId="1"/>
  </si>
  <si>
    <t>福島第一原発 1号機</t>
    <phoneticPr fontId="1"/>
  </si>
  <si>
    <t>認可最大出力</t>
    <phoneticPr fontId="1"/>
  </si>
  <si>
    <t>46万KW</t>
    <phoneticPr fontId="1"/>
  </si>
  <si>
    <t>発電電力量</t>
    <phoneticPr fontId="1"/>
  </si>
  <si>
    <t>3696.67万KW時</t>
    <phoneticPr fontId="1"/>
  </si>
  <si>
    <t>時間稼働率</t>
    <phoneticPr fontId="1"/>
  </si>
  <si>
    <t>発電電力量の推移　</t>
  </si>
  <si>
    <t>(仮)</t>
    <phoneticPr fontId="1"/>
  </si>
  <si>
    <t>単位：100万KWh</t>
    <phoneticPr fontId="1"/>
  </si>
  <si>
    <t>前年度残高</t>
    <phoneticPr fontId="1"/>
  </si>
  <si>
    <t>累積発電量</t>
    <phoneticPr fontId="1"/>
  </si>
  <si>
    <t>今年の積立額</t>
    <phoneticPr fontId="1"/>
  </si>
  <si>
    <t>積立額の累積</t>
    <phoneticPr fontId="1"/>
  </si>
  <si>
    <t>８５６７億円　４５３４億円　　　４０３１億円</t>
  </si>
  <si>
    <t>北海道</t>
    <phoneticPr fontId="1"/>
  </si>
  <si>
    <t>東北</t>
    <phoneticPr fontId="1"/>
  </si>
  <si>
    <t>四国</t>
    <phoneticPr fontId="1"/>
  </si>
  <si>
    <t>日本原電</t>
    <phoneticPr fontId="1"/>
  </si>
</sst>
</file>

<file path=xl/styles.xml><?xml version="1.0" encoding="utf-8"?>
<styleSheet xmlns="http://schemas.openxmlformats.org/spreadsheetml/2006/main">
  <numFmts count="3">
    <numFmt numFmtId="176" formatCode="[&lt;=999]000;[&lt;=9999]000\-00;000\-0000"/>
    <numFmt numFmtId="177" formatCode="0.000_);[Red]\(0.000\)"/>
    <numFmt numFmtId="178" formatCode="0.00_);[Red]\(0.00\)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9.9"/>
      <color theme="1"/>
      <name val="Arial"/>
      <family val="2"/>
    </font>
    <font>
      <b/>
      <sz val="5.5"/>
      <color theme="1"/>
      <name val="Arial"/>
      <family val="2"/>
    </font>
    <font>
      <sz val="9.9"/>
      <color theme="1"/>
      <name val="Arial"/>
      <family val="2"/>
    </font>
    <font>
      <vertAlign val="superscript"/>
      <sz val="10.35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Arial"/>
      <family val="2"/>
    </font>
    <font>
      <b/>
      <sz val="22"/>
      <color theme="1"/>
      <name val="ＭＳ Ｐゴシック"/>
      <family val="3"/>
      <charset val="128"/>
      <scheme val="minor"/>
    </font>
    <font>
      <sz val="14"/>
      <color rgb="FF545454"/>
      <name val="Arial"/>
      <family val="2"/>
    </font>
    <font>
      <b/>
      <sz val="14"/>
      <color rgb="FF545454"/>
      <name val="Arial"/>
      <family val="2"/>
    </font>
    <font>
      <sz val="10.45"/>
      <color theme="1"/>
      <name val="Arial"/>
      <family val="2"/>
    </font>
    <font>
      <sz val="11"/>
      <color theme="1"/>
      <name val="MS PSVbN"/>
      <family val="2"/>
    </font>
    <font>
      <b/>
      <sz val="11"/>
      <color theme="1"/>
      <name val="ＭＳ Ｐゴシック"/>
      <family val="3"/>
      <charset val="128"/>
      <scheme val="minor"/>
    </font>
    <font>
      <sz val="18"/>
      <name val="Arial"/>
      <family val="2"/>
    </font>
    <font>
      <sz val="32"/>
      <color rgb="FF000000"/>
      <name val="HGS創英角ﾎﾟｯﾌﾟ体"/>
      <family val="3"/>
      <charset val="128"/>
    </font>
    <font>
      <sz val="20"/>
      <color rgb="FF000000"/>
      <name val="HGS創英角ﾎﾟｯﾌﾟ体"/>
      <family val="3"/>
      <charset val="128"/>
    </font>
    <font>
      <sz val="32"/>
      <color rgb="FF000000"/>
      <name val="HGP創英角ﾎﾟｯﾌﾟ体"/>
      <family val="3"/>
      <charset val="128"/>
    </font>
    <font>
      <sz val="12"/>
      <name val="Arial"/>
      <family val="2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6"/>
      <color rgb="FF000000"/>
      <name val="HGP創英角ﾎﾟｯﾌﾟ体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Century"/>
      <family val="1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4" fillId="0" borderId="0"/>
    <xf numFmtId="38" fontId="24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 wrapText="1"/>
    </xf>
    <xf numFmtId="0" fontId="6" fillId="0" borderId="0" xfId="1" applyAlignment="1" applyProtection="1">
      <alignment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right" vertical="center" wrapText="1"/>
    </xf>
    <xf numFmtId="0" fontId="15" fillId="0" borderId="0" xfId="0" applyFont="1">
      <alignment vertical="center"/>
    </xf>
    <xf numFmtId="0" fontId="14" fillId="6" borderId="1" xfId="0" applyFont="1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176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5" fillId="0" borderId="0" xfId="0" applyFont="1" applyAlignment="1">
      <alignment vertical="center" wrapText="1"/>
    </xf>
    <xf numFmtId="176" fontId="15" fillId="0" borderId="0" xfId="0" applyNumberFormat="1" applyFont="1" applyAlignment="1">
      <alignment vertical="center" wrapText="1"/>
    </xf>
    <xf numFmtId="0" fontId="17" fillId="7" borderId="8" xfId="0" applyFont="1" applyFill="1" applyBorder="1" applyAlignment="1">
      <alignment horizontal="center" vertical="center" wrapText="1" readingOrder="1"/>
    </xf>
    <xf numFmtId="0" fontId="18" fillId="7" borderId="8" xfId="0" applyFont="1" applyFill="1" applyBorder="1" applyAlignment="1">
      <alignment horizontal="center" vertical="center" wrapText="1" readingOrder="1"/>
    </xf>
    <xf numFmtId="0" fontId="19" fillId="0" borderId="8" xfId="0" applyFont="1" applyBorder="1" applyAlignment="1">
      <alignment horizontal="center" vertical="center" wrapText="1" readingOrder="1"/>
    </xf>
    <xf numFmtId="0" fontId="16" fillId="0" borderId="8" xfId="0" applyFont="1" applyBorder="1" applyAlignment="1">
      <alignment horizontal="center" vertical="center" wrapText="1"/>
    </xf>
    <xf numFmtId="0" fontId="20" fillId="5" borderId="0" xfId="0" applyFont="1" applyFill="1" applyAlignment="1">
      <alignment horizontal="right" vertical="center" wrapText="1"/>
    </xf>
    <xf numFmtId="0" fontId="9" fillId="5" borderId="0" xfId="0" applyFont="1" applyFill="1" applyAlignment="1">
      <alignment horizontal="right" vertical="center" wrapText="1"/>
    </xf>
    <xf numFmtId="0" fontId="6" fillId="0" borderId="0" xfId="1" applyAlignment="1" applyProtection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38" fontId="25" fillId="0" borderId="12" xfId="3" applyFont="1" applyFill="1" applyBorder="1" applyAlignment="1">
      <alignment horizontal="right"/>
    </xf>
    <xf numFmtId="38" fontId="25" fillId="0" borderId="13" xfId="3" applyFont="1" applyFill="1" applyBorder="1" applyAlignment="1">
      <alignment horizontal="right"/>
    </xf>
    <xf numFmtId="38" fontId="25" fillId="0" borderId="14" xfId="3" applyFont="1" applyFill="1" applyBorder="1" applyAlignment="1">
      <alignment horizontal="right"/>
    </xf>
    <xf numFmtId="0" fontId="25" fillId="0" borderId="15" xfId="2" applyFont="1" applyFill="1" applyBorder="1" applyAlignment="1">
      <alignment horizontal="left"/>
    </xf>
    <xf numFmtId="0" fontId="26" fillId="0" borderId="16" xfId="2" applyFont="1" applyFill="1" applyBorder="1" applyAlignment="1">
      <alignment horizontal="distributed" vertical="center" justifyLastLine="1"/>
    </xf>
    <xf numFmtId="0" fontId="25" fillId="0" borderId="12" xfId="2" applyFont="1" applyFill="1" applyBorder="1" applyAlignment="1">
      <alignment horizontal="distributed"/>
    </xf>
    <xf numFmtId="0" fontId="25" fillId="0" borderId="13" xfId="2" applyFont="1" applyFill="1" applyBorder="1" applyAlignment="1">
      <alignment horizontal="distributed"/>
    </xf>
    <xf numFmtId="38" fontId="25" fillId="0" borderId="17" xfId="3" applyFont="1" applyFill="1" applyBorder="1" applyAlignment="1">
      <alignment horizontal="right"/>
    </xf>
    <xf numFmtId="0" fontId="25" fillId="0" borderId="14" xfId="2" applyFont="1" applyFill="1" applyBorder="1" applyAlignment="1">
      <alignment horizontal="distributed"/>
    </xf>
    <xf numFmtId="38" fontId="25" fillId="0" borderId="18" xfId="3" applyFont="1" applyFill="1" applyBorder="1" applyAlignment="1">
      <alignment horizontal="right"/>
    </xf>
    <xf numFmtId="38" fontId="25" fillId="0" borderId="19" xfId="3" applyFont="1" applyFill="1" applyBorder="1" applyAlignment="1">
      <alignment horizontal="right"/>
    </xf>
    <xf numFmtId="38" fontId="25" fillId="0" borderId="20" xfId="3" applyFont="1" applyFill="1" applyBorder="1" applyAlignment="1">
      <alignment horizontal="right"/>
    </xf>
    <xf numFmtId="0" fontId="26" fillId="0" borderId="21" xfId="2" applyFont="1" applyFill="1" applyBorder="1" applyAlignment="1">
      <alignment horizontal="distributed" vertical="center"/>
    </xf>
    <xf numFmtId="0" fontId="26" fillId="0" borderId="22" xfId="2" applyFont="1" applyFill="1" applyBorder="1" applyAlignment="1">
      <alignment horizontal="distributed" vertical="center" justifyLastLine="1"/>
    </xf>
    <xf numFmtId="0" fontId="27" fillId="0" borderId="23" xfId="2" applyFont="1" applyFill="1" applyBorder="1" applyAlignment="1">
      <alignment horizontal="center" wrapText="1"/>
    </xf>
    <xf numFmtId="38" fontId="25" fillId="0" borderId="24" xfId="3" applyFont="1" applyFill="1" applyBorder="1" applyAlignment="1">
      <alignment horizontal="right"/>
    </xf>
    <xf numFmtId="0" fontId="25" fillId="0" borderId="25" xfId="2" applyFont="1" applyFill="1" applyBorder="1"/>
    <xf numFmtId="38" fontId="25" fillId="0" borderId="26" xfId="3" applyFont="1" applyFill="1" applyBorder="1" applyAlignment="1">
      <alignment horizontal="right"/>
    </xf>
    <xf numFmtId="0" fontId="28" fillId="0" borderId="25" xfId="2" applyFont="1" applyFill="1" applyBorder="1" applyAlignment="1">
      <alignment horizontal="center" wrapText="1"/>
    </xf>
    <xf numFmtId="49" fontId="25" fillId="0" borderId="25" xfId="2" applyNumberFormat="1" applyFont="1" applyFill="1" applyBorder="1" applyAlignment="1">
      <alignment horizontal="center" vertical="top"/>
    </xf>
    <xf numFmtId="49" fontId="25" fillId="0" borderId="27" xfId="2" applyNumberFormat="1" applyFont="1" applyFill="1" applyBorder="1" applyAlignment="1">
      <alignment horizontal="center" vertical="top"/>
    </xf>
    <xf numFmtId="38" fontId="25" fillId="0" borderId="28" xfId="3" applyFont="1" applyFill="1" applyBorder="1" applyAlignment="1">
      <alignment horizontal="right"/>
    </xf>
    <xf numFmtId="0" fontId="27" fillId="0" borderId="25" xfId="2" applyFont="1" applyFill="1" applyBorder="1" applyAlignment="1">
      <alignment horizontal="center" wrapText="1"/>
    </xf>
    <xf numFmtId="3" fontId="25" fillId="0" borderId="24" xfId="2" applyNumberFormat="1" applyFont="1" applyFill="1" applyBorder="1"/>
    <xf numFmtId="3" fontId="25" fillId="0" borderId="26" xfId="2" applyNumberFormat="1" applyFont="1" applyFill="1" applyBorder="1"/>
    <xf numFmtId="49" fontId="25" fillId="0" borderId="29" xfId="2" applyNumberFormat="1" applyFont="1" applyFill="1" applyBorder="1" applyAlignment="1">
      <alignment horizontal="center" vertical="top"/>
    </xf>
    <xf numFmtId="0" fontId="25" fillId="0" borderId="30" xfId="2" applyFont="1" applyFill="1" applyBorder="1" applyAlignment="1">
      <alignment horizontal="distributed"/>
    </xf>
    <xf numFmtId="38" fontId="25" fillId="0" borderId="30" xfId="3" applyFont="1" applyFill="1" applyBorder="1" applyAlignment="1">
      <alignment horizontal="right"/>
    </xf>
    <xf numFmtId="38" fontId="25" fillId="0" borderId="31" xfId="3" applyFont="1" applyFill="1" applyBorder="1" applyAlignment="1">
      <alignment horizontal="right"/>
    </xf>
    <xf numFmtId="38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Continuous" vertical="center"/>
    </xf>
    <xf numFmtId="177" fontId="0" fillId="0" borderId="0" xfId="0" applyNumberFormat="1">
      <alignment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>
      <alignment vertical="center"/>
    </xf>
    <xf numFmtId="0" fontId="0" fillId="0" borderId="34" xfId="0" applyBorder="1">
      <alignment vertical="center"/>
    </xf>
    <xf numFmtId="3" fontId="0" fillId="0" borderId="34" xfId="0" applyNumberFormat="1" applyBorder="1">
      <alignment vertical="center"/>
    </xf>
    <xf numFmtId="0" fontId="17" fillId="0" borderId="9" xfId="0" applyFont="1" applyBorder="1" applyAlignment="1">
      <alignment horizontal="center" vertical="center" wrapText="1" readingOrder="1"/>
    </xf>
    <xf numFmtId="0" fontId="17" fillId="0" borderId="10" xfId="0" applyFont="1" applyBorder="1" applyAlignment="1">
      <alignment horizontal="center" vertical="center" wrapText="1" readingOrder="1"/>
    </xf>
    <xf numFmtId="0" fontId="17" fillId="0" borderId="11" xfId="0" applyFont="1" applyBorder="1" applyAlignment="1">
      <alignment horizontal="center" vertical="center" wrapText="1" readingOrder="1"/>
    </xf>
    <xf numFmtId="0" fontId="19" fillId="0" borderId="9" xfId="0" applyFont="1" applyBorder="1" applyAlignment="1">
      <alignment horizontal="center" vertical="center" wrapText="1" readingOrder="1"/>
    </xf>
    <xf numFmtId="0" fontId="19" fillId="0" borderId="11" xfId="0" applyFont="1" applyBorder="1" applyAlignment="1">
      <alignment horizontal="center" vertical="center" wrapText="1" readingOrder="1"/>
    </xf>
    <xf numFmtId="0" fontId="6" fillId="0" borderId="0" xfId="1" applyAlignment="1" applyProtection="1">
      <alignment vertical="center" wrapText="1"/>
    </xf>
    <xf numFmtId="0" fontId="6" fillId="0" borderId="0" xfId="1" applyAlignment="1" applyProtection="1">
      <alignment horizontal="center" vertical="center" wrapText="1"/>
    </xf>
    <xf numFmtId="0" fontId="20" fillId="5" borderId="0" xfId="0" applyFont="1" applyFill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5" borderId="0" xfId="0" applyFont="1" applyFill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</cellXfs>
  <cellStyles count="4">
    <cellStyle name="ハイパーリンク" xfId="1" builtinId="8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9773403324584429"/>
          <c:y val="2.8703703703703724E-2"/>
          <c:w val="0.77015485564304564"/>
          <c:h val="0.71574876057159609"/>
        </c:manualLayout>
      </c:layout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'人口ー使用電力量 (予測)'!$C$2:$C$61</c:f>
              <c:numCache>
                <c:formatCode>#,##0;[Red]\-#,##0</c:formatCode>
                <c:ptCount val="60"/>
                <c:pt idx="0">
                  <c:v>36824133</c:v>
                </c:pt>
                <c:pt idx="1">
                  <c:v>40181944</c:v>
                </c:pt>
                <c:pt idx="2">
                  <c:v>45216280</c:v>
                </c:pt>
                <c:pt idx="3">
                  <c:v>48003803</c:v>
                </c:pt>
                <c:pt idx="4">
                  <c:v>53143876</c:v>
                </c:pt>
                <c:pt idx="5">
                  <c:v>60967329</c:v>
                </c:pt>
                <c:pt idx="6">
                  <c:v>68005463</c:v>
                </c:pt>
                <c:pt idx="7">
                  <c:v>72067789</c:v>
                </c:pt>
                <c:pt idx="8">
                  <c:v>84500548</c:v>
                </c:pt>
                <c:pt idx="9">
                  <c:v>99407921</c:v>
                </c:pt>
                <c:pt idx="10">
                  <c:v>114543069</c:v>
                </c:pt>
                <c:pt idx="11">
                  <c:v>121759343</c:v>
                </c:pt>
                <c:pt idx="12">
                  <c:v>139513375</c:v>
                </c:pt>
                <c:pt idx="13">
                  <c:v>157208026</c:v>
                </c:pt>
                <c:pt idx="14">
                  <c:v>168820856</c:v>
                </c:pt>
                <c:pt idx="15">
                  <c:v>190296099</c:v>
                </c:pt>
                <c:pt idx="16">
                  <c:v>218091756</c:v>
                </c:pt>
                <c:pt idx="17">
                  <c:v>241859759</c:v>
                </c:pt>
                <c:pt idx="18">
                  <c:v>279844033</c:v>
                </c:pt>
                <c:pt idx="19">
                  <c:v>319700726</c:v>
                </c:pt>
                <c:pt idx="20">
                  <c:v>345832294</c:v>
                </c:pt>
                <c:pt idx="21">
                  <c:v>384473388</c:v>
                </c:pt>
                <c:pt idx="22">
                  <c:v>421768164</c:v>
                </c:pt>
                <c:pt idx="23">
                  <c:v>415935829</c:v>
                </c:pt>
                <c:pt idx="24">
                  <c:v>428335235</c:v>
                </c:pt>
                <c:pt idx="25">
                  <c:v>459466752</c:v>
                </c:pt>
                <c:pt idx="26">
                  <c:v>478752168</c:v>
                </c:pt>
                <c:pt idx="27">
                  <c:v>504255226</c:v>
                </c:pt>
                <c:pt idx="28">
                  <c:v>529069918</c:v>
                </c:pt>
                <c:pt idx="29">
                  <c:v>520250640</c:v>
                </c:pt>
                <c:pt idx="30">
                  <c:v>522661415</c:v>
                </c:pt>
                <c:pt idx="31">
                  <c:v>521731175</c:v>
                </c:pt>
                <c:pt idx="32">
                  <c:v>553052361</c:v>
                </c:pt>
                <c:pt idx="33">
                  <c:v>580749714</c:v>
                </c:pt>
                <c:pt idx="34">
                  <c:v>599306223</c:v>
                </c:pt>
                <c:pt idx="35">
                  <c:v>601808635</c:v>
                </c:pt>
                <c:pt idx="36">
                  <c:v>638127686</c:v>
                </c:pt>
                <c:pt idx="37">
                  <c:v>672316915</c:v>
                </c:pt>
                <c:pt idx="38">
                  <c:v>713896780</c:v>
                </c:pt>
                <c:pt idx="39">
                  <c:v>765568692</c:v>
                </c:pt>
                <c:pt idx="40">
                  <c:v>789888423</c:v>
                </c:pt>
                <c:pt idx="41">
                  <c:v>797751779</c:v>
                </c:pt>
                <c:pt idx="42">
                  <c:v>804695498</c:v>
                </c:pt>
                <c:pt idx="43">
                  <c:v>858816772</c:v>
                </c:pt>
                <c:pt idx="44">
                  <c:v>881559278</c:v>
                </c:pt>
                <c:pt idx="45">
                  <c:v>903457362</c:v>
                </c:pt>
                <c:pt idx="46">
                  <c:v>926457806</c:v>
                </c:pt>
                <c:pt idx="47">
                  <c:v>934661061</c:v>
                </c:pt>
                <c:pt idx="48">
                  <c:v>957370102</c:v>
                </c:pt>
                <c:pt idx="49">
                  <c:v>982065587</c:v>
                </c:pt>
                <c:pt idx="50">
                  <c:v>977733676</c:v>
                </c:pt>
                <c:pt idx="51">
                  <c:v>1000051762</c:v>
                </c:pt>
                <c:pt idx="52">
                  <c:v>984767930</c:v>
                </c:pt>
                <c:pt idx="53">
                  <c:v>1023149050</c:v>
                </c:pt>
                <c:pt idx="54">
                  <c:v>1043799912</c:v>
                </c:pt>
                <c:pt idx="55">
                  <c:v>1048308066.1</c:v>
                </c:pt>
                <c:pt idx="56">
                  <c:v>1077492191</c:v>
                </c:pt>
                <c:pt idx="57">
                  <c:v>1035532401</c:v>
                </c:pt>
                <c:pt idx="58">
                  <c:v>1002822078</c:v>
                </c:pt>
                <c:pt idx="59">
                  <c:v>1056440652</c:v>
                </c:pt>
              </c:numCache>
            </c:numRef>
          </c:yVal>
        </c:ser>
        <c:axId val="106227584"/>
        <c:axId val="106639360"/>
      </c:scatterChart>
      <c:valAx>
        <c:axId val="1062275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639360"/>
        <c:crosses val="autoZero"/>
        <c:crossBetween val="midCat"/>
      </c:valAx>
      <c:valAx>
        <c:axId val="106639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227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/>
    <c:plotArea>
      <c:layout/>
      <c:scatterChart>
        <c:scatterStyle val="lineMarker"/>
        <c:ser>
          <c:idx val="0"/>
          <c:order val="0"/>
          <c:tx>
            <c:strRef>
              <c:f>人口ー使用電力量!$C$1</c:f>
              <c:strCache>
                <c:ptCount val="1"/>
                <c:pt idx="0">
                  <c:v>年間合計電力
(単位:千kWh)</c:v>
                </c:pt>
              </c:strCache>
            </c:strRef>
          </c:tx>
          <c:spPr>
            <a:ln w="28575">
              <a:noFill/>
            </a:ln>
          </c:spPr>
          <c:yVal>
            <c:numRef>
              <c:f>人口ー使用電力量!$C$2:$C$61</c:f>
              <c:numCache>
                <c:formatCode>#,##0;[Red]\-#,##0</c:formatCode>
                <c:ptCount val="60"/>
                <c:pt idx="0">
                  <c:v>36824133</c:v>
                </c:pt>
                <c:pt idx="1">
                  <c:v>40181944</c:v>
                </c:pt>
                <c:pt idx="2">
                  <c:v>45216280</c:v>
                </c:pt>
                <c:pt idx="3">
                  <c:v>48003803</c:v>
                </c:pt>
                <c:pt idx="4">
                  <c:v>53143876</c:v>
                </c:pt>
                <c:pt idx="5">
                  <c:v>60967329</c:v>
                </c:pt>
                <c:pt idx="6">
                  <c:v>68005463</c:v>
                </c:pt>
                <c:pt idx="7">
                  <c:v>72067789</c:v>
                </c:pt>
                <c:pt idx="8">
                  <c:v>84500548</c:v>
                </c:pt>
                <c:pt idx="9">
                  <c:v>99407921</c:v>
                </c:pt>
                <c:pt idx="10">
                  <c:v>114543069</c:v>
                </c:pt>
                <c:pt idx="11">
                  <c:v>121759343</c:v>
                </c:pt>
                <c:pt idx="12">
                  <c:v>139513375</c:v>
                </c:pt>
                <c:pt idx="13">
                  <c:v>157208026</c:v>
                </c:pt>
                <c:pt idx="14">
                  <c:v>168820856</c:v>
                </c:pt>
                <c:pt idx="15">
                  <c:v>190296099</c:v>
                </c:pt>
                <c:pt idx="16">
                  <c:v>218091756</c:v>
                </c:pt>
                <c:pt idx="17">
                  <c:v>241859759</c:v>
                </c:pt>
                <c:pt idx="18">
                  <c:v>279844033</c:v>
                </c:pt>
                <c:pt idx="19">
                  <c:v>319700726</c:v>
                </c:pt>
                <c:pt idx="20">
                  <c:v>345832294</c:v>
                </c:pt>
                <c:pt idx="21">
                  <c:v>384473388</c:v>
                </c:pt>
                <c:pt idx="22">
                  <c:v>421768164</c:v>
                </c:pt>
                <c:pt idx="23">
                  <c:v>415935829</c:v>
                </c:pt>
                <c:pt idx="24">
                  <c:v>428335235</c:v>
                </c:pt>
                <c:pt idx="25">
                  <c:v>459466752</c:v>
                </c:pt>
                <c:pt idx="26">
                  <c:v>478752168</c:v>
                </c:pt>
                <c:pt idx="27">
                  <c:v>504255226</c:v>
                </c:pt>
                <c:pt idx="28">
                  <c:v>529069918</c:v>
                </c:pt>
                <c:pt idx="29">
                  <c:v>520250640</c:v>
                </c:pt>
                <c:pt idx="30">
                  <c:v>522661415</c:v>
                </c:pt>
                <c:pt idx="31">
                  <c:v>521731175</c:v>
                </c:pt>
                <c:pt idx="32">
                  <c:v>553052361</c:v>
                </c:pt>
                <c:pt idx="33">
                  <c:v>580749714</c:v>
                </c:pt>
                <c:pt idx="34">
                  <c:v>599306223</c:v>
                </c:pt>
                <c:pt idx="35">
                  <c:v>601808635</c:v>
                </c:pt>
                <c:pt idx="36">
                  <c:v>638127686</c:v>
                </c:pt>
                <c:pt idx="37">
                  <c:v>672316915</c:v>
                </c:pt>
                <c:pt idx="38">
                  <c:v>713896780</c:v>
                </c:pt>
                <c:pt idx="39">
                  <c:v>765568692</c:v>
                </c:pt>
                <c:pt idx="40">
                  <c:v>789888423</c:v>
                </c:pt>
                <c:pt idx="41">
                  <c:v>797751779</c:v>
                </c:pt>
                <c:pt idx="42">
                  <c:v>804695498</c:v>
                </c:pt>
                <c:pt idx="43">
                  <c:v>858816772</c:v>
                </c:pt>
                <c:pt idx="44">
                  <c:v>881559278</c:v>
                </c:pt>
                <c:pt idx="45">
                  <c:v>903457362</c:v>
                </c:pt>
                <c:pt idx="46">
                  <c:v>926457806</c:v>
                </c:pt>
                <c:pt idx="47">
                  <c:v>934661061</c:v>
                </c:pt>
                <c:pt idx="48">
                  <c:v>957370102</c:v>
                </c:pt>
                <c:pt idx="49">
                  <c:v>982065587</c:v>
                </c:pt>
                <c:pt idx="50">
                  <c:v>977733676</c:v>
                </c:pt>
                <c:pt idx="51">
                  <c:v>1000051762</c:v>
                </c:pt>
                <c:pt idx="52">
                  <c:v>984767930</c:v>
                </c:pt>
                <c:pt idx="53">
                  <c:v>1023149050</c:v>
                </c:pt>
                <c:pt idx="54">
                  <c:v>1043799912</c:v>
                </c:pt>
                <c:pt idx="55">
                  <c:v>1048308066.1</c:v>
                </c:pt>
                <c:pt idx="56">
                  <c:v>1077492191</c:v>
                </c:pt>
                <c:pt idx="57">
                  <c:v>1035532401</c:v>
                </c:pt>
                <c:pt idx="58">
                  <c:v>1002822078</c:v>
                </c:pt>
                <c:pt idx="59">
                  <c:v>1056440652</c:v>
                </c:pt>
              </c:numCache>
            </c:numRef>
          </c:yVal>
        </c:ser>
        <c:axId val="109476480"/>
        <c:axId val="109478272"/>
      </c:scatterChart>
      <c:valAx>
        <c:axId val="109476480"/>
        <c:scaling>
          <c:orientation val="minMax"/>
        </c:scaling>
        <c:axPos val="b"/>
        <c:majorGridlines/>
        <c:tickLblPos val="nextTo"/>
        <c:crossAx val="109478272"/>
        <c:crosses val="autoZero"/>
        <c:crossBetween val="midCat"/>
      </c:valAx>
      <c:valAx>
        <c:axId val="109478272"/>
        <c:scaling>
          <c:orientation val="minMax"/>
        </c:scaling>
        <c:axPos val="l"/>
        <c:majorGridlines/>
        <c:numFmt formatCode="#,##0;[Red]\-#,##0" sourceLinked="1"/>
        <c:tickLblPos val="nextTo"/>
        <c:crossAx val="109476480"/>
        <c:crosses val="autoZero"/>
        <c:crossBetween val="midCat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人口ー使用電力量!$D$1</c:f>
              <c:strCache>
                <c:ptCount val="1"/>
                <c:pt idx="0">
                  <c:v>単位時間(1時間)あたりの電力
(万キロワット時)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人口ー使用電力量!$D$2:$D$61</c:f>
              <c:numCache>
                <c:formatCode>General</c:formatCode>
                <c:ptCount val="60"/>
                <c:pt idx="0">
                  <c:v>420.36681506849311</c:v>
                </c:pt>
                <c:pt idx="1">
                  <c:v>458.6979908675799</c:v>
                </c:pt>
                <c:pt idx="2">
                  <c:v>516.16757990867586</c:v>
                </c:pt>
                <c:pt idx="3">
                  <c:v>547.98861872146119</c:v>
                </c:pt>
                <c:pt idx="4">
                  <c:v>606.6652511415524</c:v>
                </c:pt>
                <c:pt idx="5">
                  <c:v>695.97407534246565</c:v>
                </c:pt>
                <c:pt idx="6">
                  <c:v>776.31807077625569</c:v>
                </c:pt>
                <c:pt idx="7">
                  <c:v>822.69165525114158</c:v>
                </c:pt>
                <c:pt idx="8">
                  <c:v>964.61812785388122</c:v>
                </c:pt>
                <c:pt idx="9">
                  <c:v>1134.7936187214614</c:v>
                </c:pt>
                <c:pt idx="10">
                  <c:v>1307.5692808219178</c:v>
                </c:pt>
                <c:pt idx="11">
                  <c:v>1389.9468378995432</c:v>
                </c:pt>
                <c:pt idx="12">
                  <c:v>1592.6184360730592</c:v>
                </c:pt>
                <c:pt idx="13">
                  <c:v>1794.6121689497718</c:v>
                </c:pt>
                <c:pt idx="14">
                  <c:v>1927.1787214611873</c:v>
                </c:pt>
                <c:pt idx="15">
                  <c:v>2172.3298972602738</c:v>
                </c:pt>
                <c:pt idx="16">
                  <c:v>2489.6319178082194</c:v>
                </c:pt>
                <c:pt idx="17">
                  <c:v>2760.9561529680363</c:v>
                </c:pt>
                <c:pt idx="18">
                  <c:v>3194.566586757991</c:v>
                </c:pt>
                <c:pt idx="19">
                  <c:v>3649.5516666666663</c:v>
                </c:pt>
                <c:pt idx="20">
                  <c:v>3947.8572374429218</c:v>
                </c:pt>
                <c:pt idx="21">
                  <c:v>4388.9656164383559</c:v>
                </c:pt>
                <c:pt idx="22">
                  <c:v>4814.705068493151</c:v>
                </c:pt>
                <c:pt idx="23">
                  <c:v>4748.1259018264836</c:v>
                </c:pt>
                <c:pt idx="24">
                  <c:v>4889.6716324200925</c:v>
                </c:pt>
                <c:pt idx="25">
                  <c:v>5245.0542465753433</c:v>
                </c:pt>
                <c:pt idx="26">
                  <c:v>5465.2073972602748</c:v>
                </c:pt>
                <c:pt idx="27">
                  <c:v>5756.338196347032</c:v>
                </c:pt>
                <c:pt idx="28">
                  <c:v>6039.6109360730588</c:v>
                </c:pt>
                <c:pt idx="29">
                  <c:v>5938.9342465753425</c:v>
                </c:pt>
                <c:pt idx="30">
                  <c:v>5966.4545091324198</c:v>
                </c:pt>
                <c:pt idx="31">
                  <c:v>5955.835331050228</c:v>
                </c:pt>
                <c:pt idx="32">
                  <c:v>6313.3831164383564</c:v>
                </c:pt>
                <c:pt idx="33">
                  <c:v>6629.56294520548</c:v>
                </c:pt>
                <c:pt idx="34">
                  <c:v>6841.3952397260282</c:v>
                </c:pt>
                <c:pt idx="35">
                  <c:v>6869.9615867579905</c:v>
                </c:pt>
                <c:pt idx="36">
                  <c:v>7284.5626255707766</c:v>
                </c:pt>
                <c:pt idx="37">
                  <c:v>7674.8506278538807</c:v>
                </c:pt>
                <c:pt idx="38">
                  <c:v>8149.5066210045661</c:v>
                </c:pt>
                <c:pt idx="39">
                  <c:v>8739.3686301369853</c:v>
                </c:pt>
                <c:pt idx="40">
                  <c:v>9016.9911301369866</c:v>
                </c:pt>
                <c:pt idx="41">
                  <c:v>9106.7554680365301</c:v>
                </c:pt>
                <c:pt idx="42">
                  <c:v>9186.0216666666674</c:v>
                </c:pt>
                <c:pt idx="43">
                  <c:v>9803.8444292237455</c:v>
                </c:pt>
                <c:pt idx="44">
                  <c:v>10063.462077625572</c:v>
                </c:pt>
                <c:pt idx="45">
                  <c:v>10313.44020547945</c:v>
                </c:pt>
                <c:pt idx="46">
                  <c:v>10576.002351598174</c:v>
                </c:pt>
                <c:pt idx="47">
                  <c:v>10669.646815068494</c:v>
                </c:pt>
                <c:pt idx="48">
                  <c:v>10928.882442922375</c:v>
                </c:pt>
                <c:pt idx="49">
                  <c:v>11210.794372146118</c:v>
                </c:pt>
                <c:pt idx="50">
                  <c:v>11161.343333333332</c:v>
                </c:pt>
                <c:pt idx="51">
                  <c:v>11416.116004566211</c:v>
                </c:pt>
                <c:pt idx="52">
                  <c:v>11241.64303652968</c:v>
                </c:pt>
                <c:pt idx="53">
                  <c:v>11679.783675799086</c:v>
                </c:pt>
                <c:pt idx="54">
                  <c:v>11915.52410958904</c:v>
                </c:pt>
                <c:pt idx="55">
                  <c:v>11966.987055936073</c:v>
                </c:pt>
                <c:pt idx="56">
                  <c:v>12300.139166666668</c:v>
                </c:pt>
                <c:pt idx="57">
                  <c:v>11821.146130136987</c:v>
                </c:pt>
                <c:pt idx="58">
                  <c:v>11447.740616438356</c:v>
                </c:pt>
                <c:pt idx="59">
                  <c:v>12059.824794520549</c:v>
                </c:pt>
              </c:numCache>
            </c:numRef>
          </c:yVal>
        </c:ser>
        <c:axId val="109384448"/>
        <c:axId val="109386368"/>
      </c:scatterChart>
      <c:valAx>
        <c:axId val="10938444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86368"/>
        <c:crosses val="autoZero"/>
        <c:crossBetween val="midCat"/>
      </c:valAx>
      <c:valAx>
        <c:axId val="1093863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84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yVal>
            <c:numRef>
              <c:f>人口ー使用電力量!$B$62:$B$151</c:f>
              <c:numCache>
                <c:formatCode>#,##0</c:formatCode>
                <c:ptCount val="90"/>
                <c:pt idx="0">
                  <c:v>127799</c:v>
                </c:pt>
                <c:pt idx="1">
                  <c:v>127605.5692</c:v>
                </c:pt>
                <c:pt idx="2" formatCode="General">
                  <c:v>127389.2386</c:v>
                </c:pt>
                <c:pt idx="3" formatCode="General">
                  <c:v>127122.7711</c:v>
                </c:pt>
                <c:pt idx="4" formatCode="General">
                  <c:v>126808.23639999999</c:v>
                </c:pt>
                <c:pt idx="5" formatCode="General">
                  <c:v>126442.4561</c:v>
                </c:pt>
                <c:pt idx="6" formatCode="General">
                  <c:v>126033.4685</c:v>
                </c:pt>
                <c:pt idx="7" formatCode="General">
                  <c:v>125569.72259999999</c:v>
                </c:pt>
                <c:pt idx="8" formatCode="General">
                  <c:v>125054.4596</c:v>
                </c:pt>
                <c:pt idx="9" formatCode="General">
                  <c:v>124493.1731</c:v>
                </c:pt>
                <c:pt idx="10" formatCode="General">
                  <c:v>123880.8057</c:v>
                </c:pt>
                <c:pt idx="11" formatCode="General">
                  <c:v>123226.0554</c:v>
                </c:pt>
                <c:pt idx="12" formatCode="General">
                  <c:v>122518.3078</c:v>
                </c:pt>
                <c:pt idx="13" formatCode="General">
                  <c:v>121762.8487</c:v>
                </c:pt>
                <c:pt idx="14" formatCode="General">
                  <c:v>120966.5082</c:v>
                </c:pt>
                <c:pt idx="15" formatCode="General">
                  <c:v>120134.55530000001</c:v>
                </c:pt>
                <c:pt idx="16" formatCode="General">
                  <c:v>119272.69319999999</c:v>
                </c:pt>
                <c:pt idx="17" formatCode="General">
                  <c:v>118372.3125</c:v>
                </c:pt>
                <c:pt idx="18" formatCode="General">
                  <c:v>117439.2545</c:v>
                </c:pt>
                <c:pt idx="19" formatCode="General">
                  <c:v>116481.05160000001</c:v>
                </c:pt>
                <c:pt idx="20" formatCode="General">
                  <c:v>115505.99159999999</c:v>
                </c:pt>
                <c:pt idx="21" formatCode="General">
                  <c:v>114518.8254</c:v>
                </c:pt>
                <c:pt idx="22" formatCode="General">
                  <c:v>113503.5039</c:v>
                </c:pt>
                <c:pt idx="23" formatCode="General">
                  <c:v>112466.0622</c:v>
                </c:pt>
                <c:pt idx="24" formatCode="General">
                  <c:v>111412.95170000001</c:v>
                </c:pt>
                <c:pt idx="25" formatCode="General">
                  <c:v>110353.7803</c:v>
                </c:pt>
                <c:pt idx="26" formatCode="General">
                  <c:v>109297.6116</c:v>
                </c:pt>
                <c:pt idx="27" formatCode="General">
                  <c:v>108227.0037</c:v>
                </c:pt>
                <c:pt idx="28" formatCode="General">
                  <c:v>107147.379</c:v>
                </c:pt>
                <c:pt idx="29" formatCode="General">
                  <c:v>106064.28260000001</c:v>
                </c:pt>
                <c:pt idx="30" formatCode="General">
                  <c:v>104982.07279999999</c:v>
                </c:pt>
                <c:pt idx="31" formatCode="General">
                  <c:v>103913.03019999999</c:v>
                </c:pt>
                <c:pt idx="32" formatCode="General">
                  <c:v>102843.32460000001</c:v>
                </c:pt>
                <c:pt idx="33" formatCode="General">
                  <c:v>101777.098</c:v>
                </c:pt>
                <c:pt idx="34" formatCode="General">
                  <c:v>100712.8792</c:v>
                </c:pt>
                <c:pt idx="35" formatCode="General">
                  <c:v>99664.774829999995</c:v>
                </c:pt>
                <c:pt idx="36" formatCode="General">
                  <c:v>98633.195489999998</c:v>
                </c:pt>
                <c:pt idx="37" formatCode="General">
                  <c:v>97585.386360000004</c:v>
                </c:pt>
                <c:pt idx="38" formatCode="General">
                  <c:v>96542.780100000004</c:v>
                </c:pt>
                <c:pt idx="39" formatCode="General">
                  <c:v>95505.484389999998</c:v>
                </c:pt>
                <c:pt idx="40" formatCode="General">
                  <c:v>94475.315900000001</c:v>
                </c:pt>
                <c:pt idx="41" formatCode="General">
                  <c:v>93456.557440000004</c:v>
                </c:pt>
                <c:pt idx="42" formatCode="General">
                  <c:v>92436.490460000001</c:v>
                </c:pt>
                <c:pt idx="43" formatCode="General">
                  <c:v>91411.44515</c:v>
                </c:pt>
                <c:pt idx="44" formatCode="General">
                  <c:v>90380.571240000005</c:v>
                </c:pt>
                <c:pt idx="45" formatCode="General">
                  <c:v>89341.8266</c:v>
                </c:pt>
                <c:pt idx="46" formatCode="General">
                  <c:v>88307.302620000002</c:v>
                </c:pt>
                <c:pt idx="47" formatCode="General">
                  <c:v>87266.913230000006</c:v>
                </c:pt>
                <c:pt idx="48" formatCode="General">
                  <c:v>86217.891380000001</c:v>
                </c:pt>
                <c:pt idx="49" formatCode="General">
                  <c:v>85164.081030000001</c:v>
                </c:pt>
                <c:pt idx="50" formatCode="General">
                  <c:v>84110.461599999995</c:v>
                </c:pt>
                <c:pt idx="51" formatCode="General">
                  <c:v>83065.806339999996</c:v>
                </c:pt>
                <c:pt idx="52" formatCode="General">
                  <c:v>82022.244200000001</c:v>
                </c:pt>
                <c:pt idx="53" formatCode="General">
                  <c:v>80981.597949999996</c:v>
                </c:pt>
                <c:pt idx="54" formatCode="General">
                  <c:v>79948.444430000003</c:v>
                </c:pt>
                <c:pt idx="55" formatCode="General">
                  <c:v>78925.520910000007</c:v>
                </c:pt>
                <c:pt idx="56" formatCode="General">
                  <c:v>77928.653449999998</c:v>
                </c:pt>
                <c:pt idx="57" formatCode="General">
                  <c:v>76936.973079999996</c:v>
                </c:pt>
                <c:pt idx="58" formatCode="General">
                  <c:v>75963.376799999998</c:v>
                </c:pt>
                <c:pt idx="59" formatCode="General">
                  <c:v>75008.627200000003</c:v>
                </c:pt>
                <c:pt idx="60" formatCode="General">
                  <c:v>74075.31323</c:v>
                </c:pt>
                <c:pt idx="61" formatCode="General">
                  <c:v>73164.364799999996</c:v>
                </c:pt>
                <c:pt idx="62" formatCode="General">
                  <c:v>72274.60269</c:v>
                </c:pt>
                <c:pt idx="63" formatCode="General">
                  <c:v>71404.620599999995</c:v>
                </c:pt>
                <c:pt idx="64" formatCode="General">
                  <c:v>70555.556289999993</c:v>
                </c:pt>
                <c:pt idx="65" formatCode="General">
                  <c:v>69728.122919999994</c:v>
                </c:pt>
                <c:pt idx="66" formatCode="General">
                  <c:v>68921.179319999996</c:v>
                </c:pt>
                <c:pt idx="67" formatCode="General">
                  <c:v>68131.390199999994</c:v>
                </c:pt>
                <c:pt idx="68" formatCode="General">
                  <c:v>67355.914050000007</c:v>
                </c:pt>
                <c:pt idx="69" formatCode="General">
                  <c:v>66594.190889999998</c:v>
                </c:pt>
                <c:pt idx="70" formatCode="General">
                  <c:v>65845.029479999997</c:v>
                </c:pt>
                <c:pt idx="71" formatCode="General">
                  <c:v>65108.921260000003</c:v>
                </c:pt>
                <c:pt idx="72" formatCode="General">
                  <c:v>64382.062550000002</c:v>
                </c:pt>
                <c:pt idx="73" formatCode="General">
                  <c:v>63663.784849999996</c:v>
                </c:pt>
                <c:pt idx="74" formatCode="General">
                  <c:v>62953.815779999997</c:v>
                </c:pt>
                <c:pt idx="75" formatCode="General">
                  <c:v>62252.630550000002</c:v>
                </c:pt>
                <c:pt idx="76" formatCode="General">
                  <c:v>61560.079360000003</c:v>
                </c:pt>
                <c:pt idx="77" formatCode="General">
                  <c:v>60873.273699999998</c:v>
                </c:pt>
                <c:pt idx="78" formatCode="General">
                  <c:v>60192.327839999998</c:v>
                </c:pt>
                <c:pt idx="79" formatCode="General">
                  <c:v>59517.283640000001</c:v>
                </c:pt>
                <c:pt idx="80" formatCode="General">
                  <c:v>58848.46142</c:v>
                </c:pt>
                <c:pt idx="81" formatCode="General">
                  <c:v>58185.107530000001</c:v>
                </c:pt>
                <c:pt idx="82" formatCode="General">
                  <c:v>57525.592299999997</c:v>
                </c:pt>
                <c:pt idx="83" formatCode="General">
                  <c:v>56870.913829999998</c:v>
                </c:pt>
                <c:pt idx="84" formatCode="General">
                  <c:v>56220.99697</c:v>
                </c:pt>
                <c:pt idx="85" formatCode="General">
                  <c:v>55577.099540000003</c:v>
                </c:pt>
                <c:pt idx="86" formatCode="General">
                  <c:v>54939.02824</c:v>
                </c:pt>
                <c:pt idx="87" formatCode="General">
                  <c:v>54304.727939999997</c:v>
                </c:pt>
                <c:pt idx="88" formatCode="General">
                  <c:v>53674.768969999997</c:v>
                </c:pt>
                <c:pt idx="89" formatCode="General">
                  <c:v>53050.611210000003</c:v>
                </c:pt>
              </c:numCache>
            </c:numRef>
          </c:yVal>
        </c:ser>
        <c:axId val="109426176"/>
        <c:axId val="109436928"/>
      </c:scatterChart>
      <c:valAx>
        <c:axId val="1094261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436928"/>
        <c:crosses val="autoZero"/>
        <c:crossBetween val="midCat"/>
      </c:valAx>
      <c:valAx>
        <c:axId val="109436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426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/>
      <c:barChart>
        <c:barDir val="col"/>
        <c:grouping val="clustered"/>
        <c:ser>
          <c:idx val="0"/>
          <c:order val="0"/>
          <c:val>
            <c:numRef>
              <c:f>原子力発電施設解体引当金シミュレーション!$H$16:$AA$16</c:f>
              <c:numCache>
                <c:formatCode>General</c:formatCode>
                <c:ptCount val="20"/>
                <c:pt idx="0">
                  <c:v>28.87</c:v>
                </c:pt>
                <c:pt idx="1">
                  <c:v>21.23</c:v>
                </c:pt>
                <c:pt idx="2">
                  <c:v>40.29</c:v>
                </c:pt>
                <c:pt idx="3">
                  <c:v>32.08</c:v>
                </c:pt>
                <c:pt idx="4">
                  <c:v>18.180000000000007</c:v>
                </c:pt>
                <c:pt idx="5">
                  <c:v>40.19</c:v>
                </c:pt>
                <c:pt idx="6">
                  <c:v>33.859999999999985</c:v>
                </c:pt>
                <c:pt idx="7">
                  <c:v>28.010000000000019</c:v>
                </c:pt>
                <c:pt idx="8">
                  <c:v>29.109999999999985</c:v>
                </c:pt>
                <c:pt idx="9">
                  <c:v>15.110000000000014</c:v>
                </c:pt>
                <c:pt idx="10">
                  <c:v>22.949999999999989</c:v>
                </c:pt>
                <c:pt idx="11">
                  <c:v>0</c:v>
                </c:pt>
                <c:pt idx="12">
                  <c:v>0</c:v>
                </c:pt>
                <c:pt idx="13">
                  <c:v>19.090000000000032</c:v>
                </c:pt>
                <c:pt idx="14">
                  <c:v>29.20999999999998</c:v>
                </c:pt>
                <c:pt idx="15">
                  <c:v>16.46999999999997</c:v>
                </c:pt>
                <c:pt idx="16">
                  <c:v>21.980000000000018</c:v>
                </c:pt>
                <c:pt idx="17">
                  <c:v>36.970000000000027</c:v>
                </c:pt>
                <c:pt idx="18">
                  <c:v>20.75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val>
            <c:numRef>
              <c:f>原子力発電施設解体引当金シミュレーション!$H$17:$AA$17</c:f>
              <c:numCache>
                <c:formatCode>General</c:formatCode>
                <c:ptCount val="20"/>
                <c:pt idx="0">
                  <c:v>28.87</c:v>
                </c:pt>
                <c:pt idx="1">
                  <c:v>50.1</c:v>
                </c:pt>
                <c:pt idx="2">
                  <c:v>90.39</c:v>
                </c:pt>
                <c:pt idx="3">
                  <c:v>122.47</c:v>
                </c:pt>
                <c:pt idx="4">
                  <c:v>140.65</c:v>
                </c:pt>
                <c:pt idx="5">
                  <c:v>180.84</c:v>
                </c:pt>
                <c:pt idx="6">
                  <c:v>214.7</c:v>
                </c:pt>
                <c:pt idx="7">
                  <c:v>242.71</c:v>
                </c:pt>
                <c:pt idx="8">
                  <c:v>271.82</c:v>
                </c:pt>
                <c:pt idx="9">
                  <c:v>286.93</c:v>
                </c:pt>
                <c:pt idx="10">
                  <c:v>309.88</c:v>
                </c:pt>
                <c:pt idx="11">
                  <c:v>309.88</c:v>
                </c:pt>
                <c:pt idx="12">
                  <c:v>309.88</c:v>
                </c:pt>
                <c:pt idx="13">
                  <c:v>328.97</c:v>
                </c:pt>
                <c:pt idx="14">
                  <c:v>358.18</c:v>
                </c:pt>
                <c:pt idx="15">
                  <c:v>374.65</c:v>
                </c:pt>
                <c:pt idx="16">
                  <c:v>396.63</c:v>
                </c:pt>
                <c:pt idx="17">
                  <c:v>433.6</c:v>
                </c:pt>
                <c:pt idx="18">
                  <c:v>454.35</c:v>
                </c:pt>
                <c:pt idx="19">
                  <c:v>454.35</c:v>
                </c:pt>
              </c:numCache>
            </c:numRef>
          </c:val>
        </c:ser>
        <c:axId val="109513728"/>
        <c:axId val="109589248"/>
      </c:barChart>
      <c:catAx>
        <c:axId val="109513728"/>
        <c:scaling>
          <c:orientation val="minMax"/>
        </c:scaling>
        <c:axPos val="b"/>
        <c:tickLblPos val="nextTo"/>
        <c:crossAx val="109589248"/>
        <c:crosses val="autoZero"/>
        <c:auto val="1"/>
        <c:lblAlgn val="ctr"/>
        <c:lblOffset val="100"/>
      </c:catAx>
      <c:valAx>
        <c:axId val="109589248"/>
        <c:scaling>
          <c:orientation val="minMax"/>
        </c:scaling>
        <c:axPos val="l"/>
        <c:majorGridlines/>
        <c:numFmt formatCode="General" sourceLinked="1"/>
        <c:tickLblPos val="nextTo"/>
        <c:crossAx val="10951372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57462489063867173"/>
          <c:y val="5.092592592592592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0959492563429572"/>
          <c:y val="0.18611111111111117"/>
          <c:w val="0.83329396325459393"/>
          <c:h val="0.71574876057159609"/>
        </c:manualLayout>
      </c:layout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'人口ー使用電力量 (予測)'!$B$2:$B$61</c:f>
              <c:numCache>
                <c:formatCode>#,##0</c:formatCode>
                <c:ptCount val="60"/>
                <c:pt idx="0">
                  <c:v>84541</c:v>
                </c:pt>
                <c:pt idx="1">
                  <c:v>85808</c:v>
                </c:pt>
                <c:pt idx="2">
                  <c:v>86981</c:v>
                </c:pt>
                <c:pt idx="3">
                  <c:v>88239</c:v>
                </c:pt>
                <c:pt idx="4">
                  <c:v>90077</c:v>
                </c:pt>
                <c:pt idx="5">
                  <c:v>90172</c:v>
                </c:pt>
                <c:pt idx="6">
                  <c:v>90928</c:v>
                </c:pt>
                <c:pt idx="7">
                  <c:v>91767</c:v>
                </c:pt>
                <c:pt idx="8">
                  <c:v>92641</c:v>
                </c:pt>
                <c:pt idx="9">
                  <c:v>94302</c:v>
                </c:pt>
                <c:pt idx="10">
                  <c:v>94287</c:v>
                </c:pt>
                <c:pt idx="11">
                  <c:v>95181</c:v>
                </c:pt>
                <c:pt idx="12">
                  <c:v>96156</c:v>
                </c:pt>
                <c:pt idx="13">
                  <c:v>97182</c:v>
                </c:pt>
                <c:pt idx="14">
                  <c:v>99209</c:v>
                </c:pt>
                <c:pt idx="15">
                  <c:v>99036</c:v>
                </c:pt>
                <c:pt idx="16">
                  <c:v>100196</c:v>
                </c:pt>
                <c:pt idx="17">
                  <c:v>101331</c:v>
                </c:pt>
                <c:pt idx="18">
                  <c:v>102536</c:v>
                </c:pt>
                <c:pt idx="19">
                  <c:v>104665</c:v>
                </c:pt>
                <c:pt idx="20">
                  <c:v>106100</c:v>
                </c:pt>
                <c:pt idx="21">
                  <c:v>107595</c:v>
                </c:pt>
                <c:pt idx="22">
                  <c:v>109104</c:v>
                </c:pt>
                <c:pt idx="23">
                  <c:v>110573</c:v>
                </c:pt>
                <c:pt idx="24">
                  <c:v>111940</c:v>
                </c:pt>
                <c:pt idx="25">
                  <c:v>113094</c:v>
                </c:pt>
                <c:pt idx="26">
                  <c:v>114165</c:v>
                </c:pt>
                <c:pt idx="27">
                  <c:v>115190</c:v>
                </c:pt>
                <c:pt idx="28">
                  <c:v>116155</c:v>
                </c:pt>
                <c:pt idx="29">
                  <c:v>117060</c:v>
                </c:pt>
                <c:pt idx="30">
                  <c:v>117902</c:v>
                </c:pt>
                <c:pt idx="31">
                  <c:v>118728</c:v>
                </c:pt>
                <c:pt idx="32">
                  <c:v>119536</c:v>
                </c:pt>
                <c:pt idx="33">
                  <c:v>120305</c:v>
                </c:pt>
                <c:pt idx="34">
                  <c:v>121049</c:v>
                </c:pt>
                <c:pt idx="35">
                  <c:v>121660</c:v>
                </c:pt>
                <c:pt idx="36">
                  <c:v>122239</c:v>
                </c:pt>
                <c:pt idx="37">
                  <c:v>122745</c:v>
                </c:pt>
                <c:pt idx="38">
                  <c:v>123205</c:v>
                </c:pt>
                <c:pt idx="39">
                  <c:v>123611</c:v>
                </c:pt>
                <c:pt idx="40">
                  <c:v>124101</c:v>
                </c:pt>
                <c:pt idx="41">
                  <c:v>124567</c:v>
                </c:pt>
                <c:pt idx="42">
                  <c:v>124938</c:v>
                </c:pt>
                <c:pt idx="43">
                  <c:v>125265</c:v>
                </c:pt>
                <c:pt idx="44">
                  <c:v>125570</c:v>
                </c:pt>
                <c:pt idx="45">
                  <c:v>125859</c:v>
                </c:pt>
                <c:pt idx="46">
                  <c:v>126157</c:v>
                </c:pt>
                <c:pt idx="47">
                  <c:v>126472</c:v>
                </c:pt>
                <c:pt idx="48">
                  <c:v>126667</c:v>
                </c:pt>
                <c:pt idx="49">
                  <c:v>126926</c:v>
                </c:pt>
                <c:pt idx="50">
                  <c:v>127316</c:v>
                </c:pt>
                <c:pt idx="51">
                  <c:v>127486</c:v>
                </c:pt>
                <c:pt idx="52">
                  <c:v>127694</c:v>
                </c:pt>
                <c:pt idx="53">
                  <c:v>127787</c:v>
                </c:pt>
                <c:pt idx="54">
                  <c:v>127768</c:v>
                </c:pt>
                <c:pt idx="55">
                  <c:v>127901</c:v>
                </c:pt>
                <c:pt idx="56">
                  <c:v>128033</c:v>
                </c:pt>
                <c:pt idx="57">
                  <c:v>128084</c:v>
                </c:pt>
                <c:pt idx="58">
                  <c:v>128032</c:v>
                </c:pt>
                <c:pt idx="59">
                  <c:v>128057</c:v>
                </c:pt>
              </c:numCache>
            </c:numRef>
          </c:yVal>
        </c:ser>
        <c:axId val="106646528"/>
        <c:axId val="106660992"/>
      </c:scatterChart>
      <c:valAx>
        <c:axId val="1066465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660992"/>
        <c:crosses val="autoZero"/>
        <c:crossBetween val="midCat"/>
      </c:valAx>
      <c:valAx>
        <c:axId val="1066609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646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8"/>
  <c:chart>
    <c:title>
      <c:layout/>
    </c:title>
    <c:plotArea>
      <c:layout>
        <c:manualLayout>
          <c:layoutTarget val="inner"/>
          <c:xMode val="edge"/>
          <c:yMode val="edge"/>
          <c:x val="0.23393915143547186"/>
          <c:y val="0.10362666543514919"/>
          <c:w val="0.73927318976234968"/>
          <c:h val="0.73194849177577204"/>
        </c:manualLayout>
      </c:layout>
      <c:scatterChart>
        <c:scatterStyle val="lineMarker"/>
        <c:ser>
          <c:idx val="0"/>
          <c:order val="0"/>
          <c:tx>
            <c:strRef>
              <c:f>'人口ー使用電力量 (予測)'!$B$1</c:f>
              <c:strCache>
                <c:ptCount val="1"/>
                <c:pt idx="0">
                  <c:v>人口</c:v>
                </c:pt>
              </c:strCache>
            </c:strRef>
          </c:tx>
          <c:spPr>
            <a:ln w="28575">
              <a:noFill/>
            </a:ln>
          </c:spPr>
          <c:yVal>
            <c:numRef>
              <c:f>'人口ー使用電力量 (予測)'!$B$2:$B$61</c:f>
              <c:numCache>
                <c:formatCode>#,##0</c:formatCode>
                <c:ptCount val="60"/>
                <c:pt idx="0">
                  <c:v>84541</c:v>
                </c:pt>
                <c:pt idx="1">
                  <c:v>85808</c:v>
                </c:pt>
                <c:pt idx="2">
                  <c:v>86981</c:v>
                </c:pt>
                <c:pt idx="3">
                  <c:v>88239</c:v>
                </c:pt>
                <c:pt idx="4">
                  <c:v>90077</c:v>
                </c:pt>
                <c:pt idx="5">
                  <c:v>90172</c:v>
                </c:pt>
                <c:pt idx="6">
                  <c:v>90928</c:v>
                </c:pt>
                <c:pt idx="7">
                  <c:v>91767</c:v>
                </c:pt>
                <c:pt idx="8">
                  <c:v>92641</c:v>
                </c:pt>
                <c:pt idx="9">
                  <c:v>94302</c:v>
                </c:pt>
                <c:pt idx="10">
                  <c:v>94287</c:v>
                </c:pt>
                <c:pt idx="11">
                  <c:v>95181</c:v>
                </c:pt>
                <c:pt idx="12">
                  <c:v>96156</c:v>
                </c:pt>
                <c:pt idx="13">
                  <c:v>97182</c:v>
                </c:pt>
                <c:pt idx="14">
                  <c:v>99209</c:v>
                </c:pt>
                <c:pt idx="15">
                  <c:v>99036</c:v>
                </c:pt>
                <c:pt idx="16">
                  <c:v>100196</c:v>
                </c:pt>
                <c:pt idx="17">
                  <c:v>101331</c:v>
                </c:pt>
                <c:pt idx="18">
                  <c:v>102536</c:v>
                </c:pt>
                <c:pt idx="19">
                  <c:v>104665</c:v>
                </c:pt>
                <c:pt idx="20">
                  <c:v>106100</c:v>
                </c:pt>
                <c:pt idx="21">
                  <c:v>107595</c:v>
                </c:pt>
                <c:pt idx="22">
                  <c:v>109104</c:v>
                </c:pt>
                <c:pt idx="23">
                  <c:v>110573</c:v>
                </c:pt>
                <c:pt idx="24">
                  <c:v>111940</c:v>
                </c:pt>
                <c:pt idx="25">
                  <c:v>113094</c:v>
                </c:pt>
                <c:pt idx="26">
                  <c:v>114165</c:v>
                </c:pt>
                <c:pt idx="27">
                  <c:v>115190</c:v>
                </c:pt>
                <c:pt idx="28">
                  <c:v>116155</c:v>
                </c:pt>
                <c:pt idx="29">
                  <c:v>117060</c:v>
                </c:pt>
                <c:pt idx="30">
                  <c:v>117902</c:v>
                </c:pt>
                <c:pt idx="31">
                  <c:v>118728</c:v>
                </c:pt>
                <c:pt idx="32">
                  <c:v>119536</c:v>
                </c:pt>
                <c:pt idx="33">
                  <c:v>120305</c:v>
                </c:pt>
                <c:pt idx="34">
                  <c:v>121049</c:v>
                </c:pt>
                <c:pt idx="35">
                  <c:v>121660</c:v>
                </c:pt>
                <c:pt idx="36">
                  <c:v>122239</c:v>
                </c:pt>
                <c:pt idx="37">
                  <c:v>122745</c:v>
                </c:pt>
                <c:pt idx="38">
                  <c:v>123205</c:v>
                </c:pt>
                <c:pt idx="39">
                  <c:v>123611</c:v>
                </c:pt>
                <c:pt idx="40">
                  <c:v>124101</c:v>
                </c:pt>
                <c:pt idx="41">
                  <c:v>124567</c:v>
                </c:pt>
                <c:pt idx="42">
                  <c:v>124938</c:v>
                </c:pt>
                <c:pt idx="43">
                  <c:v>125265</c:v>
                </c:pt>
                <c:pt idx="44">
                  <c:v>125570</c:v>
                </c:pt>
                <c:pt idx="45">
                  <c:v>125859</c:v>
                </c:pt>
                <c:pt idx="46">
                  <c:v>126157</c:v>
                </c:pt>
                <c:pt idx="47">
                  <c:v>126472</c:v>
                </c:pt>
                <c:pt idx="48">
                  <c:v>126667</c:v>
                </c:pt>
                <c:pt idx="49">
                  <c:v>126926</c:v>
                </c:pt>
                <c:pt idx="50">
                  <c:v>127316</c:v>
                </c:pt>
                <c:pt idx="51">
                  <c:v>127486</c:v>
                </c:pt>
                <c:pt idx="52">
                  <c:v>127694</c:v>
                </c:pt>
                <c:pt idx="53">
                  <c:v>127787</c:v>
                </c:pt>
                <c:pt idx="54">
                  <c:v>127768</c:v>
                </c:pt>
                <c:pt idx="55">
                  <c:v>127901</c:v>
                </c:pt>
                <c:pt idx="56">
                  <c:v>128033</c:v>
                </c:pt>
                <c:pt idx="57">
                  <c:v>128084</c:v>
                </c:pt>
                <c:pt idx="58">
                  <c:v>128032</c:v>
                </c:pt>
                <c:pt idx="59">
                  <c:v>128057</c:v>
                </c:pt>
              </c:numCache>
            </c:numRef>
          </c:yVal>
        </c:ser>
        <c:axId val="106691584"/>
        <c:axId val="106701568"/>
      </c:scatterChart>
      <c:valAx>
        <c:axId val="106691584"/>
        <c:scaling>
          <c:orientation val="minMax"/>
        </c:scaling>
        <c:axPos val="b"/>
        <c:majorGridlines/>
        <c:tickLblPos val="nextTo"/>
        <c:crossAx val="106701568"/>
        <c:crosses val="autoZero"/>
        <c:crossBetween val="midCat"/>
      </c:valAx>
      <c:valAx>
        <c:axId val="106701568"/>
        <c:scaling>
          <c:orientation val="minMax"/>
          <c:max val="130000"/>
          <c:min val="80000"/>
        </c:scaling>
        <c:axPos val="l"/>
        <c:majorGridlines/>
        <c:numFmt formatCode="#,##0" sourceLinked="1"/>
        <c:tickLblPos val="nextTo"/>
        <c:crossAx val="106691584"/>
        <c:crosses val="autoZero"/>
        <c:crossBetween val="midCat"/>
        <c:majorUnit val="10000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'人口ー使用電力量 (予測)'!$C$1</c:f>
              <c:strCache>
                <c:ptCount val="1"/>
                <c:pt idx="0">
                  <c:v>年間合計電力
(単位:千kWh)</c:v>
                </c:pt>
              </c:strCache>
            </c:strRef>
          </c:tx>
          <c:spPr>
            <a:ln w="28575">
              <a:noFill/>
            </a:ln>
          </c:spPr>
          <c:yVal>
            <c:numRef>
              <c:f>'人口ー使用電力量 (予測)'!$C$2:$C$61</c:f>
              <c:numCache>
                <c:formatCode>#,##0;[Red]\-#,##0</c:formatCode>
                <c:ptCount val="60"/>
                <c:pt idx="0">
                  <c:v>36824133</c:v>
                </c:pt>
                <c:pt idx="1">
                  <c:v>40181944</c:v>
                </c:pt>
                <c:pt idx="2">
                  <c:v>45216280</c:v>
                </c:pt>
                <c:pt idx="3">
                  <c:v>48003803</c:v>
                </c:pt>
                <c:pt idx="4">
                  <c:v>53143876</c:v>
                </c:pt>
                <c:pt idx="5">
                  <c:v>60967329</c:v>
                </c:pt>
                <c:pt idx="6">
                  <c:v>68005463</c:v>
                </c:pt>
                <c:pt idx="7">
                  <c:v>72067789</c:v>
                </c:pt>
                <c:pt idx="8">
                  <c:v>84500548</c:v>
                </c:pt>
                <c:pt idx="9">
                  <c:v>99407921</c:v>
                </c:pt>
                <c:pt idx="10">
                  <c:v>114543069</c:v>
                </c:pt>
                <c:pt idx="11">
                  <c:v>121759343</c:v>
                </c:pt>
                <c:pt idx="12">
                  <c:v>139513375</c:v>
                </c:pt>
                <c:pt idx="13">
                  <c:v>157208026</c:v>
                </c:pt>
                <c:pt idx="14">
                  <c:v>168820856</c:v>
                </c:pt>
                <c:pt idx="15">
                  <c:v>190296099</c:v>
                </c:pt>
                <c:pt idx="16">
                  <c:v>218091756</c:v>
                </c:pt>
                <c:pt idx="17">
                  <c:v>241859759</c:v>
                </c:pt>
                <c:pt idx="18">
                  <c:v>279844033</c:v>
                </c:pt>
                <c:pt idx="19">
                  <c:v>319700726</c:v>
                </c:pt>
                <c:pt idx="20">
                  <c:v>345832294</c:v>
                </c:pt>
                <c:pt idx="21">
                  <c:v>384473388</c:v>
                </c:pt>
                <c:pt idx="22">
                  <c:v>421768164</c:v>
                </c:pt>
                <c:pt idx="23">
                  <c:v>415935829</c:v>
                </c:pt>
                <c:pt idx="24">
                  <c:v>428335235</c:v>
                </c:pt>
                <c:pt idx="25">
                  <c:v>459466752</c:v>
                </c:pt>
                <c:pt idx="26">
                  <c:v>478752168</c:v>
                </c:pt>
                <c:pt idx="27">
                  <c:v>504255226</c:v>
                </c:pt>
                <c:pt idx="28">
                  <c:v>529069918</c:v>
                </c:pt>
                <c:pt idx="29">
                  <c:v>520250640</c:v>
                </c:pt>
                <c:pt idx="30">
                  <c:v>522661415</c:v>
                </c:pt>
                <c:pt idx="31">
                  <c:v>521731175</c:v>
                </c:pt>
                <c:pt idx="32">
                  <c:v>553052361</c:v>
                </c:pt>
                <c:pt idx="33">
                  <c:v>580749714</c:v>
                </c:pt>
                <c:pt idx="34">
                  <c:v>599306223</c:v>
                </c:pt>
                <c:pt idx="35">
                  <c:v>601808635</c:v>
                </c:pt>
                <c:pt idx="36">
                  <c:v>638127686</c:v>
                </c:pt>
                <c:pt idx="37">
                  <c:v>672316915</c:v>
                </c:pt>
                <c:pt idx="38">
                  <c:v>713896780</c:v>
                </c:pt>
                <c:pt idx="39">
                  <c:v>765568692</c:v>
                </c:pt>
                <c:pt idx="40">
                  <c:v>789888423</c:v>
                </c:pt>
                <c:pt idx="41">
                  <c:v>797751779</c:v>
                </c:pt>
                <c:pt idx="42">
                  <c:v>804695498</c:v>
                </c:pt>
                <c:pt idx="43">
                  <c:v>858816772</c:v>
                </c:pt>
                <c:pt idx="44">
                  <c:v>881559278</c:v>
                </c:pt>
                <c:pt idx="45">
                  <c:v>903457362</c:v>
                </c:pt>
                <c:pt idx="46">
                  <c:v>926457806</c:v>
                </c:pt>
                <c:pt idx="47">
                  <c:v>934661061</c:v>
                </c:pt>
                <c:pt idx="48">
                  <c:v>957370102</c:v>
                </c:pt>
                <c:pt idx="49">
                  <c:v>982065587</c:v>
                </c:pt>
                <c:pt idx="50">
                  <c:v>977733676</c:v>
                </c:pt>
                <c:pt idx="51">
                  <c:v>1000051762</c:v>
                </c:pt>
                <c:pt idx="52">
                  <c:v>984767930</c:v>
                </c:pt>
                <c:pt idx="53">
                  <c:v>1023149050</c:v>
                </c:pt>
                <c:pt idx="54">
                  <c:v>1043799912</c:v>
                </c:pt>
                <c:pt idx="55">
                  <c:v>1048308066.1</c:v>
                </c:pt>
                <c:pt idx="56">
                  <c:v>1077492191</c:v>
                </c:pt>
                <c:pt idx="57">
                  <c:v>1035532401</c:v>
                </c:pt>
                <c:pt idx="58">
                  <c:v>1002822078</c:v>
                </c:pt>
                <c:pt idx="59">
                  <c:v>1056440652</c:v>
                </c:pt>
              </c:numCache>
            </c:numRef>
          </c:yVal>
        </c:ser>
        <c:axId val="106717568"/>
        <c:axId val="106719104"/>
      </c:scatterChart>
      <c:valAx>
        <c:axId val="106717568"/>
        <c:scaling>
          <c:orientation val="minMax"/>
        </c:scaling>
        <c:axPos val="b"/>
        <c:majorGridlines/>
        <c:tickLblPos val="nextTo"/>
        <c:crossAx val="106719104"/>
        <c:crosses val="autoZero"/>
        <c:crossBetween val="midCat"/>
      </c:valAx>
      <c:valAx>
        <c:axId val="106719104"/>
        <c:scaling>
          <c:orientation val="minMax"/>
        </c:scaling>
        <c:axPos val="l"/>
        <c:majorGridlines/>
        <c:numFmt formatCode="#,##0;[Red]\-#,##0" sourceLinked="1"/>
        <c:tickLblPos val="nextTo"/>
        <c:crossAx val="10671756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75000"/>
                </a:schemeClr>
              </a:solidFill>
              <a:ln w="9525">
                <a:solidFill>
                  <a:schemeClr val="accent6">
                    <a:lumMod val="75000"/>
                  </a:schemeClr>
                </a:solidFill>
              </a:ln>
              <a:effectLst/>
            </c:spPr>
          </c:marker>
          <c:yVal>
            <c:numRef>
              <c:f>'人口ー使用電力量 (予測)'!$B$62:$B$151</c:f>
              <c:numCache>
                <c:formatCode>#,##0</c:formatCode>
                <c:ptCount val="90"/>
                <c:pt idx="0">
                  <c:v>127799</c:v>
                </c:pt>
                <c:pt idx="1">
                  <c:v>127605.5692</c:v>
                </c:pt>
                <c:pt idx="2" formatCode="General">
                  <c:v>127389.2386</c:v>
                </c:pt>
                <c:pt idx="3" formatCode="General">
                  <c:v>127122.7711</c:v>
                </c:pt>
                <c:pt idx="4" formatCode="General">
                  <c:v>126808.23639999999</c:v>
                </c:pt>
                <c:pt idx="5" formatCode="General">
                  <c:v>126442.4561</c:v>
                </c:pt>
                <c:pt idx="6" formatCode="General">
                  <c:v>126033.4685</c:v>
                </c:pt>
                <c:pt idx="7" formatCode="General">
                  <c:v>125569.72259999999</c:v>
                </c:pt>
                <c:pt idx="8" formatCode="General">
                  <c:v>125054.4596</c:v>
                </c:pt>
                <c:pt idx="9" formatCode="General">
                  <c:v>124493.1731</c:v>
                </c:pt>
                <c:pt idx="10" formatCode="General">
                  <c:v>123880.8057</c:v>
                </c:pt>
                <c:pt idx="11" formatCode="General">
                  <c:v>123226.0554</c:v>
                </c:pt>
                <c:pt idx="12" formatCode="General">
                  <c:v>122518.3078</c:v>
                </c:pt>
                <c:pt idx="13" formatCode="General">
                  <c:v>121762.8487</c:v>
                </c:pt>
                <c:pt idx="14" formatCode="General">
                  <c:v>120966.5082</c:v>
                </c:pt>
                <c:pt idx="15" formatCode="General">
                  <c:v>120134.55530000001</c:v>
                </c:pt>
                <c:pt idx="16" formatCode="General">
                  <c:v>119272.69319999999</c:v>
                </c:pt>
                <c:pt idx="17" formatCode="General">
                  <c:v>118372.3125</c:v>
                </c:pt>
                <c:pt idx="18" formatCode="General">
                  <c:v>117439.2545</c:v>
                </c:pt>
                <c:pt idx="19" formatCode="General">
                  <c:v>116481.05160000001</c:v>
                </c:pt>
                <c:pt idx="20" formatCode="General">
                  <c:v>115505.99159999999</c:v>
                </c:pt>
                <c:pt idx="21" formatCode="General">
                  <c:v>114518.8254</c:v>
                </c:pt>
                <c:pt idx="22" formatCode="General">
                  <c:v>113503.5039</c:v>
                </c:pt>
                <c:pt idx="23" formatCode="General">
                  <c:v>112466.0622</c:v>
                </c:pt>
                <c:pt idx="24" formatCode="General">
                  <c:v>111412.95170000001</c:v>
                </c:pt>
                <c:pt idx="25" formatCode="General">
                  <c:v>110353.7803</c:v>
                </c:pt>
                <c:pt idx="26" formatCode="General">
                  <c:v>109297.6116</c:v>
                </c:pt>
                <c:pt idx="27" formatCode="General">
                  <c:v>108227.0037</c:v>
                </c:pt>
                <c:pt idx="28" formatCode="General">
                  <c:v>107147.379</c:v>
                </c:pt>
                <c:pt idx="29" formatCode="General">
                  <c:v>106064.28260000001</c:v>
                </c:pt>
                <c:pt idx="30" formatCode="General">
                  <c:v>104982.07279999999</c:v>
                </c:pt>
                <c:pt idx="31" formatCode="General">
                  <c:v>103913.03019999999</c:v>
                </c:pt>
                <c:pt idx="32" formatCode="General">
                  <c:v>102843.32460000001</c:v>
                </c:pt>
                <c:pt idx="33" formatCode="General">
                  <c:v>101777.098</c:v>
                </c:pt>
                <c:pt idx="34" formatCode="General">
                  <c:v>100712.8792</c:v>
                </c:pt>
                <c:pt idx="35" formatCode="General">
                  <c:v>99664.774829999995</c:v>
                </c:pt>
                <c:pt idx="36" formatCode="General">
                  <c:v>98633.195489999998</c:v>
                </c:pt>
                <c:pt idx="37" formatCode="General">
                  <c:v>97585.386360000004</c:v>
                </c:pt>
                <c:pt idx="38" formatCode="General">
                  <c:v>96542.780100000004</c:v>
                </c:pt>
                <c:pt idx="39" formatCode="General">
                  <c:v>95505.484389999998</c:v>
                </c:pt>
                <c:pt idx="40" formatCode="General">
                  <c:v>94475.315900000001</c:v>
                </c:pt>
                <c:pt idx="41" formatCode="General">
                  <c:v>93456.557440000004</c:v>
                </c:pt>
                <c:pt idx="42" formatCode="General">
                  <c:v>92436.490460000001</c:v>
                </c:pt>
                <c:pt idx="43" formatCode="General">
                  <c:v>91411.44515</c:v>
                </c:pt>
                <c:pt idx="44" formatCode="General">
                  <c:v>90380.571240000005</c:v>
                </c:pt>
                <c:pt idx="45" formatCode="General">
                  <c:v>89341.8266</c:v>
                </c:pt>
                <c:pt idx="46" formatCode="General">
                  <c:v>88307.302620000002</c:v>
                </c:pt>
                <c:pt idx="47" formatCode="General">
                  <c:v>87266.913230000006</c:v>
                </c:pt>
                <c:pt idx="48" formatCode="General">
                  <c:v>86217.891380000001</c:v>
                </c:pt>
                <c:pt idx="49" formatCode="General">
                  <c:v>85164.081030000001</c:v>
                </c:pt>
                <c:pt idx="50" formatCode="General">
                  <c:v>84110.461599999995</c:v>
                </c:pt>
                <c:pt idx="51" formatCode="General">
                  <c:v>83065.806339999996</c:v>
                </c:pt>
                <c:pt idx="52" formatCode="General">
                  <c:v>82022.244200000001</c:v>
                </c:pt>
                <c:pt idx="53" formatCode="General">
                  <c:v>80981.597949999996</c:v>
                </c:pt>
                <c:pt idx="54" formatCode="General">
                  <c:v>79948.444430000003</c:v>
                </c:pt>
                <c:pt idx="55" formatCode="General">
                  <c:v>78925.520910000007</c:v>
                </c:pt>
                <c:pt idx="56" formatCode="General">
                  <c:v>77928.653449999998</c:v>
                </c:pt>
                <c:pt idx="57" formatCode="General">
                  <c:v>76936.973079999996</c:v>
                </c:pt>
                <c:pt idx="58" formatCode="General">
                  <c:v>75963.376799999998</c:v>
                </c:pt>
                <c:pt idx="59" formatCode="General">
                  <c:v>75008.627200000003</c:v>
                </c:pt>
                <c:pt idx="60" formatCode="General">
                  <c:v>74075.31323</c:v>
                </c:pt>
                <c:pt idx="61" formatCode="General">
                  <c:v>73164.364799999996</c:v>
                </c:pt>
                <c:pt idx="62" formatCode="General">
                  <c:v>72274.60269</c:v>
                </c:pt>
                <c:pt idx="63" formatCode="General">
                  <c:v>71404.620599999995</c:v>
                </c:pt>
                <c:pt idx="64" formatCode="General">
                  <c:v>70555.556289999993</c:v>
                </c:pt>
                <c:pt idx="65" formatCode="General">
                  <c:v>69728.122919999994</c:v>
                </c:pt>
                <c:pt idx="66" formatCode="General">
                  <c:v>68921.179319999996</c:v>
                </c:pt>
                <c:pt idx="67" formatCode="General">
                  <c:v>68131.390199999994</c:v>
                </c:pt>
                <c:pt idx="68" formatCode="General">
                  <c:v>67355.914050000007</c:v>
                </c:pt>
                <c:pt idx="69" formatCode="General">
                  <c:v>66594.190889999998</c:v>
                </c:pt>
                <c:pt idx="70" formatCode="General">
                  <c:v>65845.029479999997</c:v>
                </c:pt>
                <c:pt idx="71" formatCode="General">
                  <c:v>65108.921260000003</c:v>
                </c:pt>
                <c:pt idx="72" formatCode="General">
                  <c:v>64382.062550000002</c:v>
                </c:pt>
                <c:pt idx="73" formatCode="General">
                  <c:v>63663.784849999996</c:v>
                </c:pt>
                <c:pt idx="74" formatCode="General">
                  <c:v>62953.815779999997</c:v>
                </c:pt>
                <c:pt idx="75" formatCode="General">
                  <c:v>62252.630550000002</c:v>
                </c:pt>
                <c:pt idx="76" formatCode="General">
                  <c:v>61560.079360000003</c:v>
                </c:pt>
                <c:pt idx="77" formatCode="General">
                  <c:v>60873.273699999998</c:v>
                </c:pt>
                <c:pt idx="78" formatCode="General">
                  <c:v>60192.327839999998</c:v>
                </c:pt>
                <c:pt idx="79" formatCode="General">
                  <c:v>59517.283640000001</c:v>
                </c:pt>
                <c:pt idx="80" formatCode="General">
                  <c:v>58848.46142</c:v>
                </c:pt>
                <c:pt idx="81" formatCode="General">
                  <c:v>58185.107530000001</c:v>
                </c:pt>
                <c:pt idx="82" formatCode="General">
                  <c:v>57525.592299999997</c:v>
                </c:pt>
                <c:pt idx="83" formatCode="General">
                  <c:v>56870.913829999998</c:v>
                </c:pt>
                <c:pt idx="84" formatCode="General">
                  <c:v>56220.99697</c:v>
                </c:pt>
                <c:pt idx="85" formatCode="General">
                  <c:v>55577.099540000003</c:v>
                </c:pt>
                <c:pt idx="86" formatCode="General">
                  <c:v>54939.02824</c:v>
                </c:pt>
                <c:pt idx="87" formatCode="General">
                  <c:v>54304.727939999997</c:v>
                </c:pt>
                <c:pt idx="88" formatCode="General">
                  <c:v>53674.768969999997</c:v>
                </c:pt>
                <c:pt idx="89" formatCode="General">
                  <c:v>53050.611210000003</c:v>
                </c:pt>
              </c:numCache>
            </c:numRef>
          </c:yVal>
        </c:ser>
        <c:axId val="106830080"/>
        <c:axId val="106840832"/>
      </c:scatterChart>
      <c:valAx>
        <c:axId val="106830080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40832"/>
        <c:crosses val="autoZero"/>
        <c:crossBetween val="midCat"/>
      </c:valAx>
      <c:valAx>
        <c:axId val="106840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300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/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'人口ー使用電力量 (予測)'!$D$64:$D$151</c:f>
              <c:numCache>
                <c:formatCode>General</c:formatCode>
                <c:ptCount val="88"/>
                <c:pt idx="0">
                  <c:v>12222.114114168002</c:v>
                </c:pt>
                <c:pt idx="1">
                  <c:v>12267.141489873004</c:v>
                </c:pt>
                <c:pt idx="2">
                  <c:v>12326.947081194001</c:v>
                </c:pt>
                <c:pt idx="3">
                  <c:v>12417.001832604001</c:v>
                </c:pt>
                <c:pt idx="4">
                  <c:v>12456.256467834002</c:v>
                </c:pt>
                <c:pt idx="5">
                  <c:v>12504.285668586002</c:v>
                </c:pt>
                <c:pt idx="6">
                  <c:v>12525.760263153003</c:v>
                </c:pt>
                <c:pt idx="7">
                  <c:v>12521.372980392003</c:v>
                </c:pt>
                <c:pt idx="8">
                  <c:v>12552.083959719002</c:v>
                </c:pt>
                <c:pt idx="9">
                  <c:v>12582.564029427002</c:v>
                </c:pt>
                <c:pt idx="10">
                  <c:v>12594.340419996002</c:v>
                </c:pt>
                <c:pt idx="11">
                  <c:v>12582.333119808001</c:v>
                </c:pt>
                <c:pt idx="12">
                  <c:v>12588.105860283002</c:v>
                </c:pt>
                <c:pt idx="13">
                  <c:v>12528.531178581001</c:v>
                </c:pt>
                <c:pt idx="14">
                  <c:v>12483.965622114003</c:v>
                </c:pt>
                <c:pt idx="15">
                  <c:v>12433.913329826097</c:v>
                </c:pt>
                <c:pt idx="16">
                  <c:v>12372.383420925213</c:v>
                </c:pt>
                <c:pt idx="17">
                  <c:v>12299.754333185934</c:v>
                </c:pt>
                <c:pt idx="18">
                  <c:v>12215.292143475228</c:v>
                </c:pt>
                <c:pt idx="19">
                  <c:v>12120.852972583503</c:v>
                </c:pt>
                <c:pt idx="20">
                  <c:v>12013.769583501689</c:v>
                </c:pt>
                <c:pt idx="21">
                  <c:v>11894.790400486894</c:v>
                </c:pt>
                <c:pt idx="22">
                  <c:v>11765.183948622052</c:v>
                </c:pt>
                <c:pt idx="23">
                  <c:v>11623.782425600031</c:v>
                </c:pt>
                <c:pt idx="24">
                  <c:v>11472.594283286893</c:v>
                </c:pt>
                <c:pt idx="25">
                  <c:v>11309.168554622731</c:v>
                </c:pt>
                <c:pt idx="26">
                  <c:v>11134.725781671648</c:v>
                </c:pt>
                <c:pt idx="27">
                  <c:v>10950.843100222377</c:v>
                </c:pt>
                <c:pt idx="28">
                  <c:v>10758.737173057434</c:v>
                </c:pt>
                <c:pt idx="29">
                  <c:v>10559.724923915892</c:v>
                </c:pt>
                <c:pt idx="30">
                  <c:v>10351.818359523939</c:v>
                </c:pt>
                <c:pt idx="31">
                  <c:v>10136.366292239036</c:v>
                </c:pt>
                <c:pt idx="32">
                  <c:v>9915.1080256753448</c:v>
                </c:pt>
                <c:pt idx="33">
                  <c:v>9689.9572925732027</c:v>
                </c:pt>
                <c:pt idx="34">
                  <c:v>9462.0111214415265</c:v>
                </c:pt>
                <c:pt idx="35">
                  <c:v>9227.563620714016</c:v>
                </c:pt>
                <c:pt idx="36">
                  <c:v>8988.0083530323027</c:v>
                </c:pt>
                <c:pt idx="37">
                  <c:v>8744.8350087124054</c:v>
                </c:pt>
                <c:pt idx="38">
                  <c:v>8500.2621442827076</c:v>
                </c:pt>
                <c:pt idx="39">
                  <c:v>8256.3826321659835</c:v>
                </c:pt>
                <c:pt idx="40">
                  <c:v>8009.1689698785922</c:v>
                </c:pt>
                <c:pt idx="41">
                  <c:v>7759.8732417386018</c:v>
                </c:pt>
                <c:pt idx="42">
                  <c:v>7509.7758646743314</c:v>
                </c:pt>
                <c:pt idx="43">
                  <c:v>7259.8832120782645</c:v>
                </c:pt>
                <c:pt idx="44">
                  <c:v>7013.0309926174959</c:v>
                </c:pt>
                <c:pt idx="45">
                  <c:v>6766.0256800793322</c:v>
                </c:pt>
                <c:pt idx="46">
                  <c:v>6519.823702105663</c:v>
                </c:pt>
                <c:pt idx="47">
                  <c:v>6274.0853444650274</c:v>
                </c:pt>
                <c:pt idx="48">
                  <c:v>6032.0679637160902</c:v>
                </c:pt>
                <c:pt idx="49">
                  <c:v>5793.8663713484202</c:v>
                </c:pt>
                <c:pt idx="50">
                  <c:v>5551.9171643554</c:v>
                </c:pt>
                <c:pt idx="51">
                  <c:v>5311.1693500917863</c:v>
                </c:pt>
                <c:pt idx="52">
                  <c:v>5071.6477929053472</c:v>
                </c:pt>
                <c:pt idx="53">
                  <c:v>4833.7719793736433</c:v>
                </c:pt>
                <c:pt idx="54">
                  <c:v>4598.5308515220167</c:v>
                </c:pt>
                <c:pt idx="55">
                  <c:v>4362.9875738157352</c:v>
                </c:pt>
                <c:pt idx="56">
                  <c:v>4126.2947518258989</c:v>
                </c:pt>
                <c:pt idx="57">
                  <c:v>3888.2560500307591</c:v>
                </c:pt>
                <c:pt idx="58">
                  <c:v>3648.3999209700669</c:v>
                </c:pt>
                <c:pt idx="59">
                  <c:v>3409.5183829019043</c:v>
                </c:pt>
                <c:pt idx="60">
                  <c:v>3169.2824652453637</c:v>
                </c:pt>
                <c:pt idx="61">
                  <c:v>2927.0532295391858</c:v>
                </c:pt>
                <c:pt idx="62">
                  <c:v>2683.7182831224309</c:v>
                </c:pt>
                <c:pt idx="63">
                  <c:v>2440.4274219701329</c:v>
                </c:pt>
                <c:pt idx="64">
                  <c:v>2199.2064738971858</c:v>
                </c:pt>
                <c:pt idx="65">
                  <c:v>1958.2379377469624</c:v>
                </c:pt>
                <c:pt idx="66">
                  <c:v>1717.9427086456817</c:v>
                </c:pt>
                <c:pt idx="67">
                  <c:v>1479.3776229739742</c:v>
                </c:pt>
                <c:pt idx="68">
                  <c:v>1243.1747427046357</c:v>
                </c:pt>
                <c:pt idx="69">
                  <c:v>1012.9884573225354</c:v>
                </c:pt>
                <c:pt idx="70">
                  <c:v>783.999920916056</c:v>
                </c:pt>
                <c:pt idx="71">
                  <c:v>559.18717484144145</c:v>
                </c:pt>
                <c:pt idx="72">
                  <c:v>338.72630846504035</c:v>
                </c:pt>
                <c:pt idx="73">
                  <c:v>123.21513524496186</c:v>
                </c:pt>
                <c:pt idx="74">
                  <c:v>-87.131619654988754</c:v>
                </c:pt>
                <c:pt idx="75">
                  <c:v>-292.58624947572389</c:v>
                </c:pt>
                <c:pt idx="76">
                  <c:v>-493.47348241444706</c:v>
                </c:pt>
                <c:pt idx="77">
                  <c:v>-689.53059874304563</c:v>
                </c:pt>
                <c:pt idx="78">
                  <c:v>-880.59292295763225</c:v>
                </c:pt>
                <c:pt idx="79">
                  <c:v>-1066.9239621881206</c:v>
                </c:pt>
                <c:pt idx="80">
                  <c:v>-1249.2938669776668</c:v>
                </c:pt>
                <c:pt idx="81">
                  <c:v>-1428.3587693177506</c:v>
                </c:pt>
                <c:pt idx="82">
                  <c:v>-1604.2479739768278</c:v>
                </c:pt>
                <c:pt idx="83">
                  <c:v>-1777.2365497294304</c:v>
                </c:pt>
                <c:pt idx="84">
                  <c:v>-1947.2110183523982</c:v>
                </c:pt>
                <c:pt idx="85">
                  <c:v>-2115.0496861453303</c:v>
                </c:pt>
                <c:pt idx="86">
                  <c:v>-2280.9069161885272</c:v>
                </c:pt>
                <c:pt idx="87">
                  <c:v>-2444.8456036440111</c:v>
                </c:pt>
              </c:numCache>
            </c:numRef>
          </c:yVal>
        </c:ser>
        <c:axId val="106859904"/>
        <c:axId val="106878848"/>
      </c:scatterChart>
      <c:valAx>
        <c:axId val="1068599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78848"/>
        <c:crosses val="autoZero"/>
        <c:crossBetween val="midCat"/>
      </c:valAx>
      <c:valAx>
        <c:axId val="1068788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859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9773403324584429"/>
          <c:y val="2.8703703703703724E-2"/>
          <c:w val="0.77015485564304564"/>
          <c:h val="0.71574876057159609"/>
        </c:manualLayout>
      </c:layout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人口ー使用電力量!$C$2:$C$61</c:f>
              <c:numCache>
                <c:formatCode>#,##0;[Red]\-#,##0</c:formatCode>
                <c:ptCount val="60"/>
                <c:pt idx="0">
                  <c:v>36824133</c:v>
                </c:pt>
                <c:pt idx="1">
                  <c:v>40181944</c:v>
                </c:pt>
                <c:pt idx="2">
                  <c:v>45216280</c:v>
                </c:pt>
                <c:pt idx="3">
                  <c:v>48003803</c:v>
                </c:pt>
                <c:pt idx="4">
                  <c:v>53143876</c:v>
                </c:pt>
                <c:pt idx="5">
                  <c:v>60967329</c:v>
                </c:pt>
                <c:pt idx="6">
                  <c:v>68005463</c:v>
                </c:pt>
                <c:pt idx="7">
                  <c:v>72067789</c:v>
                </c:pt>
                <c:pt idx="8">
                  <c:v>84500548</c:v>
                </c:pt>
                <c:pt idx="9">
                  <c:v>99407921</c:v>
                </c:pt>
                <c:pt idx="10">
                  <c:v>114543069</c:v>
                </c:pt>
                <c:pt idx="11">
                  <c:v>121759343</c:v>
                </c:pt>
                <c:pt idx="12">
                  <c:v>139513375</c:v>
                </c:pt>
                <c:pt idx="13">
                  <c:v>157208026</c:v>
                </c:pt>
                <c:pt idx="14">
                  <c:v>168820856</c:v>
                </c:pt>
                <c:pt idx="15">
                  <c:v>190296099</c:v>
                </c:pt>
                <c:pt idx="16">
                  <c:v>218091756</c:v>
                </c:pt>
                <c:pt idx="17">
                  <c:v>241859759</c:v>
                </c:pt>
                <c:pt idx="18">
                  <c:v>279844033</c:v>
                </c:pt>
                <c:pt idx="19">
                  <c:v>319700726</c:v>
                </c:pt>
                <c:pt idx="20">
                  <c:v>345832294</c:v>
                </c:pt>
                <c:pt idx="21">
                  <c:v>384473388</c:v>
                </c:pt>
                <c:pt idx="22">
                  <c:v>421768164</c:v>
                </c:pt>
                <c:pt idx="23">
                  <c:v>415935829</c:v>
                </c:pt>
                <c:pt idx="24">
                  <c:v>428335235</c:v>
                </c:pt>
                <c:pt idx="25">
                  <c:v>459466752</c:v>
                </c:pt>
                <c:pt idx="26">
                  <c:v>478752168</c:v>
                </c:pt>
                <c:pt idx="27">
                  <c:v>504255226</c:v>
                </c:pt>
                <c:pt idx="28">
                  <c:v>529069918</c:v>
                </c:pt>
                <c:pt idx="29">
                  <c:v>520250640</c:v>
                </c:pt>
                <c:pt idx="30">
                  <c:v>522661415</c:v>
                </c:pt>
                <c:pt idx="31">
                  <c:v>521731175</c:v>
                </c:pt>
                <c:pt idx="32">
                  <c:v>553052361</c:v>
                </c:pt>
                <c:pt idx="33">
                  <c:v>580749714</c:v>
                </c:pt>
                <c:pt idx="34">
                  <c:v>599306223</c:v>
                </c:pt>
                <c:pt idx="35">
                  <c:v>601808635</c:v>
                </c:pt>
                <c:pt idx="36">
                  <c:v>638127686</c:v>
                </c:pt>
                <c:pt idx="37">
                  <c:v>672316915</c:v>
                </c:pt>
                <c:pt idx="38">
                  <c:v>713896780</c:v>
                </c:pt>
                <c:pt idx="39">
                  <c:v>765568692</c:v>
                </c:pt>
                <c:pt idx="40">
                  <c:v>789888423</c:v>
                </c:pt>
                <c:pt idx="41">
                  <c:v>797751779</c:v>
                </c:pt>
                <c:pt idx="42">
                  <c:v>804695498</c:v>
                </c:pt>
                <c:pt idx="43">
                  <c:v>858816772</c:v>
                </c:pt>
                <c:pt idx="44">
                  <c:v>881559278</c:v>
                </c:pt>
                <c:pt idx="45">
                  <c:v>903457362</c:v>
                </c:pt>
                <c:pt idx="46">
                  <c:v>926457806</c:v>
                </c:pt>
                <c:pt idx="47">
                  <c:v>934661061</c:v>
                </c:pt>
                <c:pt idx="48">
                  <c:v>957370102</c:v>
                </c:pt>
                <c:pt idx="49">
                  <c:v>982065587</c:v>
                </c:pt>
                <c:pt idx="50">
                  <c:v>977733676</c:v>
                </c:pt>
                <c:pt idx="51">
                  <c:v>1000051762</c:v>
                </c:pt>
                <c:pt idx="52">
                  <c:v>984767930</c:v>
                </c:pt>
                <c:pt idx="53">
                  <c:v>1023149050</c:v>
                </c:pt>
                <c:pt idx="54">
                  <c:v>1043799912</c:v>
                </c:pt>
                <c:pt idx="55">
                  <c:v>1048308066.1</c:v>
                </c:pt>
                <c:pt idx="56">
                  <c:v>1077492191</c:v>
                </c:pt>
                <c:pt idx="57">
                  <c:v>1035532401</c:v>
                </c:pt>
                <c:pt idx="58">
                  <c:v>1002822078</c:v>
                </c:pt>
                <c:pt idx="59">
                  <c:v>1056440652</c:v>
                </c:pt>
              </c:numCache>
            </c:numRef>
          </c:yVal>
        </c:ser>
        <c:axId val="109302912"/>
        <c:axId val="109304832"/>
      </c:scatterChart>
      <c:valAx>
        <c:axId val="10930291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04832"/>
        <c:crosses val="autoZero"/>
        <c:crossBetween val="midCat"/>
      </c:valAx>
      <c:valAx>
        <c:axId val="10930483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029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layout>
        <c:manualLayout>
          <c:xMode val="edge"/>
          <c:yMode val="edge"/>
          <c:x val="0.57462489063867173"/>
          <c:y val="5.0925925925925923E-2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plotArea>
      <c:layout>
        <c:manualLayout>
          <c:layoutTarget val="inner"/>
          <c:xMode val="edge"/>
          <c:yMode val="edge"/>
          <c:x val="0.10959492563429572"/>
          <c:y val="0.17685185185185184"/>
          <c:w val="0.83329396325459393"/>
          <c:h val="0.71574876057159609"/>
        </c:manualLayout>
      </c:layout>
      <c:scatterChart>
        <c:scatterStyle val="lineMarker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人口ー使用電力量!$B$2:$B$61</c:f>
              <c:numCache>
                <c:formatCode>#,##0</c:formatCode>
                <c:ptCount val="60"/>
                <c:pt idx="0">
                  <c:v>84541</c:v>
                </c:pt>
                <c:pt idx="1">
                  <c:v>85808</c:v>
                </c:pt>
                <c:pt idx="2">
                  <c:v>86981</c:v>
                </c:pt>
                <c:pt idx="3">
                  <c:v>88239</c:v>
                </c:pt>
                <c:pt idx="4">
                  <c:v>90077</c:v>
                </c:pt>
                <c:pt idx="5">
                  <c:v>90172</c:v>
                </c:pt>
                <c:pt idx="6">
                  <c:v>90928</c:v>
                </c:pt>
                <c:pt idx="7">
                  <c:v>91767</c:v>
                </c:pt>
                <c:pt idx="8">
                  <c:v>92641</c:v>
                </c:pt>
                <c:pt idx="9">
                  <c:v>94302</c:v>
                </c:pt>
                <c:pt idx="10">
                  <c:v>94287</c:v>
                </c:pt>
                <c:pt idx="11">
                  <c:v>95181</c:v>
                </c:pt>
                <c:pt idx="12">
                  <c:v>96156</c:v>
                </c:pt>
                <c:pt idx="13">
                  <c:v>97182</c:v>
                </c:pt>
                <c:pt idx="14">
                  <c:v>99209</c:v>
                </c:pt>
                <c:pt idx="15">
                  <c:v>99036</c:v>
                </c:pt>
                <c:pt idx="16">
                  <c:v>100196</c:v>
                </c:pt>
                <c:pt idx="17">
                  <c:v>101331</c:v>
                </c:pt>
                <c:pt idx="18">
                  <c:v>102536</c:v>
                </c:pt>
                <c:pt idx="19">
                  <c:v>104665</c:v>
                </c:pt>
                <c:pt idx="20">
                  <c:v>106100</c:v>
                </c:pt>
                <c:pt idx="21">
                  <c:v>107595</c:v>
                </c:pt>
                <c:pt idx="22">
                  <c:v>109104</c:v>
                </c:pt>
                <c:pt idx="23">
                  <c:v>110573</c:v>
                </c:pt>
                <c:pt idx="24">
                  <c:v>111940</c:v>
                </c:pt>
                <c:pt idx="25">
                  <c:v>113094</c:v>
                </c:pt>
                <c:pt idx="26">
                  <c:v>114165</c:v>
                </c:pt>
                <c:pt idx="27">
                  <c:v>115190</c:v>
                </c:pt>
                <c:pt idx="28">
                  <c:v>116155</c:v>
                </c:pt>
                <c:pt idx="29">
                  <c:v>117060</c:v>
                </c:pt>
                <c:pt idx="30">
                  <c:v>117902</c:v>
                </c:pt>
                <c:pt idx="31">
                  <c:v>118728</c:v>
                </c:pt>
                <c:pt idx="32">
                  <c:v>119536</c:v>
                </c:pt>
                <c:pt idx="33">
                  <c:v>120305</c:v>
                </c:pt>
                <c:pt idx="34">
                  <c:v>121049</c:v>
                </c:pt>
                <c:pt idx="35">
                  <c:v>121660</c:v>
                </c:pt>
                <c:pt idx="36">
                  <c:v>122239</c:v>
                </c:pt>
                <c:pt idx="37">
                  <c:v>122745</c:v>
                </c:pt>
                <c:pt idx="38">
                  <c:v>123205</c:v>
                </c:pt>
                <c:pt idx="39">
                  <c:v>123611</c:v>
                </c:pt>
                <c:pt idx="40">
                  <c:v>124101</c:v>
                </c:pt>
                <c:pt idx="41">
                  <c:v>124567</c:v>
                </c:pt>
                <c:pt idx="42">
                  <c:v>124938</c:v>
                </c:pt>
                <c:pt idx="43">
                  <c:v>125265</c:v>
                </c:pt>
                <c:pt idx="44">
                  <c:v>125570</c:v>
                </c:pt>
                <c:pt idx="45">
                  <c:v>125859</c:v>
                </c:pt>
                <c:pt idx="46">
                  <c:v>126157</c:v>
                </c:pt>
                <c:pt idx="47">
                  <c:v>126472</c:v>
                </c:pt>
                <c:pt idx="48">
                  <c:v>126667</c:v>
                </c:pt>
                <c:pt idx="49">
                  <c:v>126926</c:v>
                </c:pt>
                <c:pt idx="50">
                  <c:v>127316</c:v>
                </c:pt>
                <c:pt idx="51">
                  <c:v>127486</c:v>
                </c:pt>
                <c:pt idx="52">
                  <c:v>127694</c:v>
                </c:pt>
                <c:pt idx="53">
                  <c:v>127787</c:v>
                </c:pt>
                <c:pt idx="54">
                  <c:v>127768</c:v>
                </c:pt>
                <c:pt idx="55">
                  <c:v>127901</c:v>
                </c:pt>
                <c:pt idx="56">
                  <c:v>128033</c:v>
                </c:pt>
                <c:pt idx="57">
                  <c:v>128084</c:v>
                </c:pt>
                <c:pt idx="58">
                  <c:v>128032</c:v>
                </c:pt>
                <c:pt idx="59">
                  <c:v>128057</c:v>
                </c:pt>
              </c:numCache>
            </c:numRef>
          </c:yVal>
        </c:ser>
        <c:axId val="109344256"/>
        <c:axId val="109346176"/>
      </c:scatterChart>
      <c:valAx>
        <c:axId val="1093442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46176"/>
        <c:crosses val="autoZero"/>
        <c:crossBetween val="midCat"/>
      </c:valAx>
      <c:valAx>
        <c:axId val="1093461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9344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style val="8"/>
  <c:chart>
    <c:title/>
    <c:plotArea>
      <c:layout/>
      <c:scatterChart>
        <c:scatterStyle val="lineMarker"/>
        <c:ser>
          <c:idx val="0"/>
          <c:order val="0"/>
          <c:tx>
            <c:strRef>
              <c:f>人口ー使用電力量!$B$1</c:f>
              <c:strCache>
                <c:ptCount val="1"/>
                <c:pt idx="0">
                  <c:v>人口</c:v>
                </c:pt>
              </c:strCache>
            </c:strRef>
          </c:tx>
          <c:spPr>
            <a:ln w="28575">
              <a:noFill/>
            </a:ln>
          </c:spPr>
          <c:yVal>
            <c:numRef>
              <c:f>人口ー使用電力量!$B$2:$B$61</c:f>
              <c:numCache>
                <c:formatCode>#,##0</c:formatCode>
                <c:ptCount val="60"/>
                <c:pt idx="0">
                  <c:v>84541</c:v>
                </c:pt>
                <c:pt idx="1">
                  <c:v>85808</c:v>
                </c:pt>
                <c:pt idx="2">
                  <c:v>86981</c:v>
                </c:pt>
                <c:pt idx="3">
                  <c:v>88239</c:v>
                </c:pt>
                <c:pt idx="4">
                  <c:v>90077</c:v>
                </c:pt>
                <c:pt idx="5">
                  <c:v>90172</c:v>
                </c:pt>
                <c:pt idx="6">
                  <c:v>90928</c:v>
                </c:pt>
                <c:pt idx="7">
                  <c:v>91767</c:v>
                </c:pt>
                <c:pt idx="8">
                  <c:v>92641</c:v>
                </c:pt>
                <c:pt idx="9">
                  <c:v>94302</c:v>
                </c:pt>
                <c:pt idx="10">
                  <c:v>94287</c:v>
                </c:pt>
                <c:pt idx="11">
                  <c:v>95181</c:v>
                </c:pt>
                <c:pt idx="12">
                  <c:v>96156</c:v>
                </c:pt>
                <c:pt idx="13">
                  <c:v>97182</c:v>
                </c:pt>
                <c:pt idx="14">
                  <c:v>99209</c:v>
                </c:pt>
                <c:pt idx="15">
                  <c:v>99036</c:v>
                </c:pt>
                <c:pt idx="16">
                  <c:v>100196</c:v>
                </c:pt>
                <c:pt idx="17">
                  <c:v>101331</c:v>
                </c:pt>
                <c:pt idx="18">
                  <c:v>102536</c:v>
                </c:pt>
                <c:pt idx="19">
                  <c:v>104665</c:v>
                </c:pt>
                <c:pt idx="20">
                  <c:v>106100</c:v>
                </c:pt>
                <c:pt idx="21">
                  <c:v>107595</c:v>
                </c:pt>
                <c:pt idx="22">
                  <c:v>109104</c:v>
                </c:pt>
                <c:pt idx="23">
                  <c:v>110573</c:v>
                </c:pt>
                <c:pt idx="24">
                  <c:v>111940</c:v>
                </c:pt>
                <c:pt idx="25">
                  <c:v>113094</c:v>
                </c:pt>
                <c:pt idx="26">
                  <c:v>114165</c:v>
                </c:pt>
                <c:pt idx="27">
                  <c:v>115190</c:v>
                </c:pt>
                <c:pt idx="28">
                  <c:v>116155</c:v>
                </c:pt>
                <c:pt idx="29">
                  <c:v>117060</c:v>
                </c:pt>
                <c:pt idx="30">
                  <c:v>117902</c:v>
                </c:pt>
                <c:pt idx="31">
                  <c:v>118728</c:v>
                </c:pt>
                <c:pt idx="32">
                  <c:v>119536</c:v>
                </c:pt>
                <c:pt idx="33">
                  <c:v>120305</c:v>
                </c:pt>
                <c:pt idx="34">
                  <c:v>121049</c:v>
                </c:pt>
                <c:pt idx="35">
                  <c:v>121660</c:v>
                </c:pt>
                <c:pt idx="36">
                  <c:v>122239</c:v>
                </c:pt>
                <c:pt idx="37">
                  <c:v>122745</c:v>
                </c:pt>
                <c:pt idx="38">
                  <c:v>123205</c:v>
                </c:pt>
                <c:pt idx="39">
                  <c:v>123611</c:v>
                </c:pt>
                <c:pt idx="40">
                  <c:v>124101</c:v>
                </c:pt>
                <c:pt idx="41">
                  <c:v>124567</c:v>
                </c:pt>
                <c:pt idx="42">
                  <c:v>124938</c:v>
                </c:pt>
                <c:pt idx="43">
                  <c:v>125265</c:v>
                </c:pt>
                <c:pt idx="44">
                  <c:v>125570</c:v>
                </c:pt>
                <c:pt idx="45">
                  <c:v>125859</c:v>
                </c:pt>
                <c:pt idx="46">
                  <c:v>126157</c:v>
                </c:pt>
                <c:pt idx="47">
                  <c:v>126472</c:v>
                </c:pt>
                <c:pt idx="48">
                  <c:v>126667</c:v>
                </c:pt>
                <c:pt idx="49">
                  <c:v>126926</c:v>
                </c:pt>
                <c:pt idx="50">
                  <c:v>127316</c:v>
                </c:pt>
                <c:pt idx="51">
                  <c:v>127486</c:v>
                </c:pt>
                <c:pt idx="52">
                  <c:v>127694</c:v>
                </c:pt>
                <c:pt idx="53">
                  <c:v>127787</c:v>
                </c:pt>
                <c:pt idx="54">
                  <c:v>127768</c:v>
                </c:pt>
                <c:pt idx="55">
                  <c:v>127901</c:v>
                </c:pt>
                <c:pt idx="56">
                  <c:v>128033</c:v>
                </c:pt>
                <c:pt idx="57">
                  <c:v>128084</c:v>
                </c:pt>
                <c:pt idx="58">
                  <c:v>128032</c:v>
                </c:pt>
                <c:pt idx="59">
                  <c:v>128057</c:v>
                </c:pt>
              </c:numCache>
            </c:numRef>
          </c:yVal>
        </c:ser>
        <c:axId val="109450752"/>
        <c:axId val="109452288"/>
      </c:scatterChart>
      <c:valAx>
        <c:axId val="109450752"/>
        <c:scaling>
          <c:orientation val="minMax"/>
        </c:scaling>
        <c:axPos val="b"/>
        <c:majorGridlines/>
        <c:tickLblPos val="nextTo"/>
        <c:crossAx val="109452288"/>
        <c:crosses val="autoZero"/>
        <c:crossBetween val="midCat"/>
      </c:valAx>
      <c:valAx>
        <c:axId val="109452288"/>
        <c:scaling>
          <c:orientation val="minMax"/>
          <c:max val="130000"/>
          <c:min val="80000"/>
        </c:scaling>
        <c:axPos val="l"/>
        <c:majorGridlines/>
        <c:numFmt formatCode="#,##0" sourceLinked="1"/>
        <c:tickLblPos val="nextTo"/>
        <c:crossAx val="109450752"/>
        <c:crosses val="autoZero"/>
        <c:crossBetween val="midCat"/>
        <c:majorUnit val="10000"/>
      </c:valAx>
    </c:plotArea>
    <c:legend>
      <c:legendPos val="r"/>
    </c:legend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19</xdr:row>
      <xdr:rowOff>23812</xdr:rowOff>
    </xdr:from>
    <xdr:to>
      <xdr:col>10</xdr:col>
      <xdr:colOff>600075</xdr:colOff>
      <xdr:row>29</xdr:row>
      <xdr:rowOff>176212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819150</xdr:colOff>
      <xdr:row>8</xdr:row>
      <xdr:rowOff>271462</xdr:rowOff>
    </xdr:from>
    <xdr:to>
      <xdr:col>10</xdr:col>
      <xdr:colOff>180975</xdr:colOff>
      <xdr:row>19</xdr:row>
      <xdr:rowOff>138112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438149</xdr:colOff>
      <xdr:row>33</xdr:row>
      <xdr:rowOff>266700</xdr:rowOff>
    </xdr:from>
    <xdr:to>
      <xdr:col>10</xdr:col>
      <xdr:colOff>476249</xdr:colOff>
      <xdr:row>46</xdr:row>
      <xdr:rowOff>180975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600074</xdr:colOff>
      <xdr:row>45</xdr:row>
      <xdr:rowOff>238124</xdr:rowOff>
    </xdr:from>
    <xdr:to>
      <xdr:col>11</xdr:col>
      <xdr:colOff>190499</xdr:colOff>
      <xdr:row>59</xdr:row>
      <xdr:rowOff>152399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1352550</xdr:colOff>
      <xdr:row>146</xdr:row>
      <xdr:rowOff>142875</xdr:rowOff>
    </xdr:from>
    <xdr:to>
      <xdr:col>11</xdr:col>
      <xdr:colOff>323850</xdr:colOff>
      <xdr:row>157</xdr:row>
      <xdr:rowOff>9525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466725</xdr:colOff>
      <xdr:row>131</xdr:row>
      <xdr:rowOff>176212</xdr:rowOff>
    </xdr:from>
    <xdr:to>
      <xdr:col>8</xdr:col>
      <xdr:colOff>542925</xdr:colOff>
      <xdr:row>142</xdr:row>
      <xdr:rowOff>176212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219074</xdr:colOff>
      <xdr:row>20</xdr:row>
      <xdr:rowOff>214312</xdr:rowOff>
    </xdr:from>
    <xdr:to>
      <xdr:col>18</xdr:col>
      <xdr:colOff>285750</xdr:colOff>
      <xdr:row>31</xdr:row>
      <xdr:rowOff>80962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600075</xdr:colOff>
      <xdr:row>10</xdr:row>
      <xdr:rowOff>14287</xdr:rowOff>
    </xdr:from>
    <xdr:to>
      <xdr:col>18</xdr:col>
      <xdr:colOff>371475</xdr:colOff>
      <xdr:row>20</xdr:row>
      <xdr:rowOff>300037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285749</xdr:colOff>
      <xdr:row>48</xdr:row>
      <xdr:rowOff>152400</xdr:rowOff>
    </xdr:from>
    <xdr:to>
      <xdr:col>13</xdr:col>
      <xdr:colOff>95249</xdr:colOff>
      <xdr:row>62</xdr:row>
      <xdr:rowOff>9525</xdr:rowOff>
    </xdr:to>
    <xdr:graphicFrame macro="">
      <xdr:nvGraphicFramePr>
        <xdr:cNvPr id="13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285749</xdr:colOff>
      <xdr:row>61</xdr:row>
      <xdr:rowOff>161924</xdr:rowOff>
    </xdr:from>
    <xdr:to>
      <xdr:col>13</xdr:col>
      <xdr:colOff>38099</xdr:colOff>
      <xdr:row>75</xdr:row>
      <xdr:rowOff>190499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466725</xdr:colOff>
      <xdr:row>6</xdr:row>
      <xdr:rowOff>147637</xdr:rowOff>
    </xdr:from>
    <xdr:to>
      <xdr:col>8</xdr:col>
      <xdr:colOff>542925</xdr:colOff>
      <xdr:row>17</xdr:row>
      <xdr:rowOff>128587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800100</xdr:colOff>
      <xdr:row>147</xdr:row>
      <xdr:rowOff>28575</xdr:rowOff>
    </xdr:from>
    <xdr:to>
      <xdr:col>7</xdr:col>
      <xdr:colOff>104775</xdr:colOff>
      <xdr:row>158</xdr:row>
      <xdr:rowOff>28575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17</xdr:row>
      <xdr:rowOff>19050</xdr:rowOff>
    </xdr:from>
    <xdr:to>
      <xdr:col>19</xdr:col>
      <xdr:colOff>561975</xdr:colOff>
      <xdr:row>33</xdr:row>
      <xdr:rowOff>19050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ja.wikipedia.org/wiki/%E5%8B%BF%E6%9D%A5%E7%99%BA%E9%9B%BB%E6%89%80" TargetMode="External"/><Relationship Id="rId299" Type="http://schemas.openxmlformats.org/officeDocument/2006/relationships/hyperlink" Target="http://ja.wikipedia.org/wiki/%E6%96%B0%E6%97%A5%E9%90%B5%E4%BD%8F%E9%87%91%E9%87%9C%E7%9F%B3%E8%A3%BD%E9%90%B5%E6%89%80" TargetMode="External"/><Relationship Id="rId21" Type="http://schemas.openxmlformats.org/officeDocument/2006/relationships/hyperlink" Target="http://ja.wikipedia.org/wiki/%E6%9D%B1%E5%8C%97%E5%9C%B0%E6%96%B9%E5%A4%AA%E5%B9%B3%E6%B4%8B%E6%B2%96%E5%9C%B0%E9%9C%87" TargetMode="External"/><Relationship Id="rId63" Type="http://schemas.openxmlformats.org/officeDocument/2006/relationships/hyperlink" Target="http://ja.wikipedia.org/wiki/%E3%82%82%E3%82%93%E3%81%98%E3%82%85" TargetMode="External"/><Relationship Id="rId159" Type="http://schemas.openxmlformats.org/officeDocument/2006/relationships/hyperlink" Target="http://ja.wikipedia.org/wiki/%E5%90%9B%E6%B4%A5%E5%85%B1%E5%90%8C%E7%81%AB%E5%8A%9B" TargetMode="External"/><Relationship Id="rId324" Type="http://schemas.openxmlformats.org/officeDocument/2006/relationships/hyperlink" Target="http://ja.wikipedia.org/wiki/%E3%83%80%E3%82%A4%E3%83%A4%E3%83%A2%E3%83%B3%E3%83%89%E3%83%91%E3%83%AF%E3%83%BC" TargetMode="External"/><Relationship Id="rId366" Type="http://schemas.openxmlformats.org/officeDocument/2006/relationships/hyperlink" Target="http://ja.wikipedia.org/wiki/%E3%83%88%E3%83%94%E3%83%BC%E5%B7%A5%E6%A5%AD" TargetMode="External"/><Relationship Id="rId170" Type="http://schemas.openxmlformats.org/officeDocument/2006/relationships/hyperlink" Target="http://ja.wikipedia.org/wiki/%E6%AD%A6%E8%B1%8A%E7%81%AB%E5%8A%9B%E7%99%BA%E9%9B%BB%E6%89%80" TargetMode="External"/><Relationship Id="rId226" Type="http://schemas.openxmlformats.org/officeDocument/2006/relationships/hyperlink" Target="http://ja.wikipedia.org/wiki/%E6%9F%B3%E4%BA%95%E7%99%BA%E9%9B%BB%E6%89%80" TargetMode="External"/><Relationship Id="rId268" Type="http://schemas.openxmlformats.org/officeDocument/2006/relationships/hyperlink" Target="http://ja.wikipedia.org/wiki/%E5%85%B7%E5%BF%97%E5%B7%9D%E7%81%AB%E5%8A%9B%E7%99%BA%E9%9B%BB%E6%89%80" TargetMode="External"/><Relationship Id="rId32" Type="http://schemas.openxmlformats.org/officeDocument/2006/relationships/hyperlink" Target="http://ja.wikipedia.org/wiki/%E5%8C%97%E9%99%B8%E9%9B%BB%E5%8A%9B" TargetMode="External"/><Relationship Id="rId74" Type="http://schemas.openxmlformats.org/officeDocument/2006/relationships/hyperlink" Target="http://ja.wikipedia.org/wiki/%E8%8B%AB%E6%9D%B1%E5%8E%9A%E7%9C%9F%E7%99%BA%E9%9B%BB%E6%89%80" TargetMode="External"/><Relationship Id="rId128" Type="http://schemas.openxmlformats.org/officeDocument/2006/relationships/hyperlink" Target="http://ja.wikipedia.org/wiki/%E4%BA%94%E4%BA%95%E7%81%AB%E5%8A%9B%E7%99%BA%E9%9B%BB%E6%89%80" TargetMode="External"/><Relationship Id="rId335" Type="http://schemas.openxmlformats.org/officeDocument/2006/relationships/hyperlink" Target="http://ja.wikipedia.org/wiki/%E4%B8%89%E4%BA%95%E9%80%A0%E8%88%B9" TargetMode="External"/><Relationship Id="rId377" Type="http://schemas.openxmlformats.org/officeDocument/2006/relationships/hyperlink" Target="http://ja.wikipedia.org/wiki/%E5%AE%87%E6%B2%BB%E3%82%A8%E3%83%8D%E3%83%AB%E3%82%AE%E3%83%BC%E3%82%BB%E3%83%B3%E3%82%BF%E3%83%BC" TargetMode="External"/><Relationship Id="rId5" Type="http://schemas.openxmlformats.org/officeDocument/2006/relationships/hyperlink" Target="http://ja.wikipedia.org/wiki/%E6%9D%B1%E5%8C%97%E9%9B%BB%E5%8A%9B" TargetMode="External"/><Relationship Id="rId181" Type="http://schemas.openxmlformats.org/officeDocument/2006/relationships/hyperlink" Target="http://ja.wikipedia.org/wiki/%E5%AF%8C%E5%B1%B1%E7%81%AB%E5%8A%9B%E7%99%BA%E9%9B%BB%E6%89%80" TargetMode="External"/><Relationship Id="rId237" Type="http://schemas.openxmlformats.org/officeDocument/2006/relationships/hyperlink" Target="http://ja.wikipedia.org/w/index.php?title=%E8%A5%BF%E9%83%B7%E7%99%BA%E9%9B%BB%E6%89%80&amp;action=edit&amp;redlink=1" TargetMode="External"/><Relationship Id="rId402" Type="http://schemas.openxmlformats.org/officeDocument/2006/relationships/hyperlink" Target="http://ja.wikipedia.org/w/index.php?title=%E6%9D%B1%E3%82%BD%E3%83%BC%E5%8D%97%E9%99%BD%E4%BA%8B%E6%A5%AD%E6%89%80&amp;action=edit&amp;redlink=1" TargetMode="External"/><Relationship Id="rId279" Type="http://schemas.openxmlformats.org/officeDocument/2006/relationships/hyperlink" Target="http://ja.wikipedia.org/wiki/%E9%AB%98%E7%A0%82%E7%81%AB%E5%8A%9B%E7%99%BA%E9%9B%BB%E6%89%80" TargetMode="External"/><Relationship Id="rId22" Type="http://schemas.openxmlformats.org/officeDocument/2006/relationships/hyperlink" Target="http://ja.wikipedia.org/wiki/%E6%9F%8F%E5%B4%8E%E5%88%88%E7%BE%BD%E5%8E%9F%E5%AD%90%E5%8A%9B%E7%99%BA%E9%9B%BB%E6%89%80" TargetMode="External"/><Relationship Id="rId43" Type="http://schemas.openxmlformats.org/officeDocument/2006/relationships/hyperlink" Target="http://ja.wikipedia.org/wiki/%E5%A4%A7%E9%A3%AF%E7%99%BA%E9%9B%BB%E6%89%80" TargetMode="External"/><Relationship Id="rId64" Type="http://schemas.openxmlformats.org/officeDocument/2006/relationships/hyperlink" Target="http://ja.wikipedia.org/wiki/%E6%97%A5%E6%9C%AC%E5%8E%9F%E5%AD%90%E5%8A%9B%E7%A0%94%E7%A9%B6%E9%96%8B%E7%99%BA%E6%A9%9F%E6%A7%8B" TargetMode="External"/><Relationship Id="rId118" Type="http://schemas.openxmlformats.org/officeDocument/2006/relationships/hyperlink" Target="http://ja.wikipedia.org/wiki/%E3%81%84%E3%82%8F%E3%81%8D%E5%B8%82" TargetMode="External"/><Relationship Id="rId139" Type="http://schemas.openxmlformats.org/officeDocument/2006/relationships/hyperlink" Target="http://ja.wikipedia.org/wiki/%E5%B7%9D%E5%B4%8E%E7%81%AB%E5%8A%9B%E7%99%BA%E9%9B%BB%E6%89%80" TargetMode="External"/><Relationship Id="rId290" Type="http://schemas.openxmlformats.org/officeDocument/2006/relationships/hyperlink" Target="http://ja.wikipedia.org/wiki/%E8%8B%AB%E5%B0%8F%E7%89%A7%E5%B8%82" TargetMode="External"/><Relationship Id="rId304" Type="http://schemas.openxmlformats.org/officeDocument/2006/relationships/hyperlink" Target="http://ja.wikipedia.org/wiki/%E9%87%8D%E6%B2%B9" TargetMode="External"/><Relationship Id="rId325" Type="http://schemas.openxmlformats.org/officeDocument/2006/relationships/hyperlink" Target="http://ja.wikipedia.org/wiki/JFE%E5%8D%83%E8%91%89%E8%A5%BF%E7%99%BA%E9%9B%BB%E6%89%80" TargetMode="External"/><Relationship Id="rId346" Type="http://schemas.openxmlformats.org/officeDocument/2006/relationships/hyperlink" Target="http://ja.wikipedia.org/wiki/%E6%9D%B1%E4%BA%9C%E7%9F%B3%E6%B2%B9" TargetMode="External"/><Relationship Id="rId367" Type="http://schemas.openxmlformats.org/officeDocument/2006/relationships/hyperlink" Target="http://ja.wikipedia.org/w/index.php?title=%E6%9D%B1%E6%B5%B7%E5%85%B1%E5%90%8C%E7%99%BA%E9%9B%BB%E5%90%8D%E5%8F%A4%E5%B1%8B%E7%99%BA%E9%9B%BB%E6%89%80&amp;action=edit&amp;redlink=1" TargetMode="External"/><Relationship Id="rId388" Type="http://schemas.openxmlformats.org/officeDocument/2006/relationships/hyperlink" Target="http://ja.wikipedia.org/wiki/JX%E6%97%A5%E9%89%B1%E6%97%A5%E7%9F%B3%E3%82%A8%E3%83%8D%E3%83%AB%E3%82%AE%E3%83%BC" TargetMode="External"/><Relationship Id="rId85" Type="http://schemas.openxmlformats.org/officeDocument/2006/relationships/hyperlink" Target="http://ja.wikipedia.org/w/index.php?title=%E5%8D%97%E6%97%A9%E6%9D%A5%E7%99%BA%E9%9B%BB%E6%89%80&amp;action=edit&amp;redlink=1" TargetMode="External"/><Relationship Id="rId150" Type="http://schemas.openxmlformats.org/officeDocument/2006/relationships/hyperlink" Target="http://ja.wikipedia.org/wiki/%E3%83%90%E3%82%A4%E3%82%AA%E3%83%9E%E3%82%B9" TargetMode="External"/><Relationship Id="rId171" Type="http://schemas.openxmlformats.org/officeDocument/2006/relationships/hyperlink" Target="http://ja.wikipedia.org/wiki/%E5%B7%9D%E8%B6%8A%E7%81%AB%E5%8A%9B%E7%99%BA%E9%9B%BB%E6%89%80" TargetMode="External"/><Relationship Id="rId192" Type="http://schemas.openxmlformats.org/officeDocument/2006/relationships/hyperlink" Target="http://ja.wikipedia.org/wiki/%E5%86%85%E7%87%83%E5%8A%9B%E7%99%BA%E9%9B%BB" TargetMode="External"/><Relationship Id="rId206" Type="http://schemas.openxmlformats.org/officeDocument/2006/relationships/hyperlink" Target="http://ja.wikipedia.org/wiki/%E7%9B%B8%E7%94%9F%E7%99%BA%E9%9B%BB%E6%89%80" TargetMode="External"/><Relationship Id="rId227" Type="http://schemas.openxmlformats.org/officeDocument/2006/relationships/hyperlink" Target="http://ja.wikipedia.org/wiki/%E6%9F%B3%E4%BA%95%E5%B8%82" TargetMode="External"/><Relationship Id="rId413" Type="http://schemas.openxmlformats.org/officeDocument/2006/relationships/hyperlink" Target="http://ja.wikipedia.org/wiki/%E6%96%B0%E5%B1%85%E6%B5%9C%E6%9D%B1%E7%81%AB%E5%8A%9B%E7%99%BA%E9%9B%BB%E6%89%80" TargetMode="External"/><Relationship Id="rId248" Type="http://schemas.openxmlformats.org/officeDocument/2006/relationships/hyperlink" Target="http://ja.wikipedia.org/wiki/%E3%82%B3%E3%83%B3%E3%83%90%E3%82%A4%E3%83%B3%E3%83%89%E3%82%B5%E3%82%A4%E3%82%AF%E3%83%AB%E7%99%BA%E9%9B%BB" TargetMode="External"/><Relationship Id="rId269" Type="http://schemas.openxmlformats.org/officeDocument/2006/relationships/hyperlink" Target="http://ja.wikipedia.org/wiki/%E9%87%91%E6%AD%A6%E7%81%AB%E5%8A%9B%E7%99%BA%E9%9B%BB%E6%89%80" TargetMode="External"/><Relationship Id="rId12" Type="http://schemas.openxmlformats.org/officeDocument/2006/relationships/hyperlink" Target="http://ja.wikipedia.org/wiki/%E6%B2%B8%E9%A8%B0%E6%B0%B4%E5%9E%8B%E5%8E%9F%E5%AD%90%E7%82%89" TargetMode="External"/><Relationship Id="rId33" Type="http://schemas.openxmlformats.org/officeDocument/2006/relationships/hyperlink" Target="http://ja.wikipedia.org/wiki/%E6%B2%B8%E9%A8%B0%E6%B0%B4%E5%9E%8B%E5%8E%9F%E5%AD%90%E7%82%89" TargetMode="External"/><Relationship Id="rId108" Type="http://schemas.openxmlformats.org/officeDocument/2006/relationships/hyperlink" Target="http://ja.wikipedia.org/wiki/%E5%86%85%E7%87%83%E5%8A%9B%E7%99%BA%E9%9B%BB" TargetMode="External"/><Relationship Id="rId129" Type="http://schemas.openxmlformats.org/officeDocument/2006/relationships/hyperlink" Target="http://ja.wikipedia.org/wiki/%E5%B8%82%E5%8E%9F%E5%B8%82" TargetMode="External"/><Relationship Id="rId280" Type="http://schemas.openxmlformats.org/officeDocument/2006/relationships/hyperlink" Target="http://ja.wikipedia.org/wiki/%E7%AB%B9%E5%8E%9F%E7%81%AB%E5%8A%9B%E7%99%BA%E9%9B%BB%E6%89%80" TargetMode="External"/><Relationship Id="rId315" Type="http://schemas.openxmlformats.org/officeDocument/2006/relationships/hyperlink" Target="http://ja.wikipedia.org/wiki/%E6%97%A5%E7%AB%8B%E8%A3%BD%E4%BD%9C%E6%89%80" TargetMode="External"/><Relationship Id="rId336" Type="http://schemas.openxmlformats.org/officeDocument/2006/relationships/hyperlink" Target="http://ja.wikipedia.org/wiki/%E6%97%A5%E6%9C%AC%E3%83%86%E3%82%AF%E3%83%8E%E8%A2%96%E3%82%B1%E6%B5%A6%E3%82%B0%E3%83%AA%E3%83%BC%E3%83%B3%E3%83%91%E3%83%AF%E3%83%BC" TargetMode="External"/><Relationship Id="rId357" Type="http://schemas.openxmlformats.org/officeDocument/2006/relationships/hyperlink" Target="http://ja.wikipedia.org/wiki/%E6%A8%AA%E9%A0%88%E8%B3%80%E5%B8%82" TargetMode="External"/><Relationship Id="rId54" Type="http://schemas.openxmlformats.org/officeDocument/2006/relationships/hyperlink" Target="http://ja.wikipedia.org/wiki/%E5%9B%9B%E5%9B%BD%E9%9B%BB%E5%8A%9B" TargetMode="External"/><Relationship Id="rId75" Type="http://schemas.openxmlformats.org/officeDocument/2006/relationships/hyperlink" Target="http://ja.wikipedia.org/wiki/%E7%9F%A5%E5%86%85%E7%99%BA%E9%9B%BB%E6%89%80" TargetMode="External"/><Relationship Id="rId96" Type="http://schemas.openxmlformats.org/officeDocument/2006/relationships/hyperlink" Target="http://ja.wikipedia.org/wiki/%E8%83%BD%E4%BB%A3%E7%81%AB%E5%8A%9B%E7%99%BA%E9%9B%BB%E6%89%80" TargetMode="External"/><Relationship Id="rId140" Type="http://schemas.openxmlformats.org/officeDocument/2006/relationships/hyperlink" Target="http://ja.wikipedia.org/wiki/%E6%9D%B1%E6%89%87%E5%B3%B6%E7%81%AB%E5%8A%9B%E7%99%BA%E9%9B%BB%E6%89%80" TargetMode="External"/><Relationship Id="rId161" Type="http://schemas.openxmlformats.org/officeDocument/2006/relationships/hyperlink" Target="http://ja.wikipedia.org/wiki/%E3%82%B3%E3%83%B3%E3%83%90%E3%82%A4%E3%83%B3%E3%83%89%E3%82%B5%E3%82%A4%E3%82%AF%E3%83%AB%E7%99%BA%E9%9B%BB" TargetMode="External"/><Relationship Id="rId182" Type="http://schemas.openxmlformats.org/officeDocument/2006/relationships/hyperlink" Target="http://ja.wikipedia.org/wiki/%E5%AF%8C%E5%B1%B1%E6%96%B0%E6%B8%AF%E7%81%AB%E5%8A%9B%E7%99%BA%E9%9B%BB%E6%89%80" TargetMode="External"/><Relationship Id="rId217" Type="http://schemas.openxmlformats.org/officeDocument/2006/relationships/hyperlink" Target="http://ja.wikipedia.org/wiki/%E4%B8%89%E9%9A%85%E7%99%BA%E9%9B%BB%E6%89%80" TargetMode="External"/><Relationship Id="rId378" Type="http://schemas.openxmlformats.org/officeDocument/2006/relationships/hyperlink" Target="http://ja.wikipedia.org/wiki/%E5%A4%A7%E9%98%AA%E7%93%A6%E6%96%AF" TargetMode="External"/><Relationship Id="rId399" Type="http://schemas.openxmlformats.org/officeDocument/2006/relationships/hyperlink" Target="http://ja.wikipedia.org/w/index.php?title=%E6%97%A5%E6%9C%AC%E8%A3%BD%E7%B4%99%E5%B2%A9%E5%9B%BD%E5%B7%A5%E5%A0%B4&amp;action=edit&amp;redlink=1" TargetMode="External"/><Relationship Id="rId403" Type="http://schemas.openxmlformats.org/officeDocument/2006/relationships/hyperlink" Target="http://ja.wikipedia.org/wiki/%E5%91%A8%E5%8D%97%E5%B8%82" TargetMode="External"/><Relationship Id="rId6" Type="http://schemas.openxmlformats.org/officeDocument/2006/relationships/hyperlink" Target="http://ja.wikipedia.org/wiki/%E6%9D%B1%E4%BA%AC%E9%9B%BB%E5%8A%9B" TargetMode="External"/><Relationship Id="rId238" Type="http://schemas.openxmlformats.org/officeDocument/2006/relationships/hyperlink" Target="http://ja.wikipedia.org/wiki/%E9%9A%A0%E5%B2%90%E3%81%AE%E5%B3%B6%E7%94%BA" TargetMode="External"/><Relationship Id="rId259" Type="http://schemas.openxmlformats.org/officeDocument/2006/relationships/hyperlink" Target="http://ja.wikipedia.org/wiki/%E5%B7%9D%E5%86%85%E7%99%BA%E9%9B%BB%E6%89%80" TargetMode="External"/><Relationship Id="rId23" Type="http://schemas.openxmlformats.org/officeDocument/2006/relationships/hyperlink" Target="http://ja.wikipedia.org/wiki/%E6%9D%B1%E4%BA%AC%E9%9B%BB%E5%8A%9B" TargetMode="External"/><Relationship Id="rId119" Type="http://schemas.openxmlformats.org/officeDocument/2006/relationships/hyperlink" Target="http://ja.wikipedia.org/wiki/%E5%B8%B8%E7%A3%90%E5%85%B1%E5%90%8C%E7%81%AB%E5%8A%9B" TargetMode="External"/><Relationship Id="rId270" Type="http://schemas.openxmlformats.org/officeDocument/2006/relationships/hyperlink" Target="http://ja.wikipedia.org/wiki/%E5%90%89%E3%81%AE%E6%B5%A6%E7%81%AB%E5%8A%9B%E7%99%BA%E9%9B%BB%E6%89%80" TargetMode="External"/><Relationship Id="rId291" Type="http://schemas.openxmlformats.org/officeDocument/2006/relationships/hyperlink" Target="http://ja.wikipedia.org/wiki/%E7%8E%8B%E5%AD%90%E8%A3%BD%E7%B4%99" TargetMode="External"/><Relationship Id="rId305" Type="http://schemas.openxmlformats.org/officeDocument/2006/relationships/hyperlink" Target="http://ja.wikipedia.org/wiki/%E3%83%95%E3%83%AD%E3%83%B3%E3%83%86%E3%82%A3%E3%82%A2%E3%82%A8%E3%83%8D%E3%83%AB%E3%82%AE%E3%83%BC%E6%96%B0%E6%BD%9F%E7%99%BA%E9%9B%BB%E6%89%80" TargetMode="External"/><Relationship Id="rId326" Type="http://schemas.openxmlformats.org/officeDocument/2006/relationships/hyperlink" Target="http://ja.wikipedia.org/wiki/%E4%B8%AD%E5%A4%AE%E5%8C%BA_(%E5%8D%83%E8%91%89%E5%B8%82)" TargetMode="External"/><Relationship Id="rId347" Type="http://schemas.openxmlformats.org/officeDocument/2006/relationships/hyperlink" Target="http://ja.wikipedia.org/w/index.php?title=%E6%98%AD%E5%92%8C%E9%9B%BB%E5%B7%A5%E5%B7%9D%E5%B4%8E%E4%BA%8B%E6%A5%AD%E6%89%80&amp;action=edit&amp;redlink=1" TargetMode="External"/><Relationship Id="rId44" Type="http://schemas.openxmlformats.org/officeDocument/2006/relationships/hyperlink" Target="http://ja.wikipedia.org/wiki/%E9%96%A2%E8%A5%BF%E9%9B%BB%E5%8A%9B" TargetMode="External"/><Relationship Id="rId65" Type="http://schemas.openxmlformats.org/officeDocument/2006/relationships/hyperlink" Target="http://ja.wikipedia.org/wiki/%E9%AB%98%E9%80%9F%E5%A2%97%E6%AE%96%E7%82%89" TargetMode="External"/><Relationship Id="rId86" Type="http://schemas.openxmlformats.org/officeDocument/2006/relationships/hyperlink" Target="http://ja.wikipedia.org/w/index.php?title=%E7%A4%BC%E6%96%87%E7%99%BA%E9%9B%BB%E6%89%80&amp;action=edit&amp;redlink=1" TargetMode="External"/><Relationship Id="rId130" Type="http://schemas.openxmlformats.org/officeDocument/2006/relationships/hyperlink" Target="http://ja.wikipedia.org/wiki/%E5%A7%89%E5%B4%8E%E7%81%AB%E5%8A%9B%E7%99%BA%E9%9B%BB%E6%89%80" TargetMode="External"/><Relationship Id="rId151" Type="http://schemas.openxmlformats.org/officeDocument/2006/relationships/hyperlink" Target="http://ja.wikipedia.org/wiki/%E3%81%84%E3%82%8F%E3%81%8D%E5%B8%82" TargetMode="External"/><Relationship Id="rId368" Type="http://schemas.openxmlformats.org/officeDocument/2006/relationships/hyperlink" Target="http://ja.wikipedia.org/wiki/%E6%9D%B1%E6%B5%B7%E5%B8%82" TargetMode="External"/><Relationship Id="rId389" Type="http://schemas.openxmlformats.org/officeDocument/2006/relationships/hyperlink" Target="http://ja.wikipedia.org/w/index.php?title=%E3%82%B3%E3%82%B9%E3%83%A2%E7%9F%B3%E6%B2%B9%E5%A0%BA%E8%A3%BD%E6%B2%B9%E6%89%80&amp;action=edit&amp;redlink=1" TargetMode="External"/><Relationship Id="rId172" Type="http://schemas.openxmlformats.org/officeDocument/2006/relationships/hyperlink" Target="http://ja.wikipedia.org/wiki/%E5%B0%BE%E9%B7%B2%E4%B8%89%E7%94%B0%E7%81%AB%E5%8A%9B%E7%99%BA%E9%9B%BB%E6%89%80" TargetMode="External"/><Relationship Id="rId193" Type="http://schemas.openxmlformats.org/officeDocument/2006/relationships/hyperlink" Target="http://ja.wikipedia.org/wiki/%E5%AE%AE%E6%B4%A5%E3%82%A8%E3%83%8D%E3%83%AB%E3%82%AE%E3%83%BC%E7%A0%94%E7%A9%B6%E6%89%80" TargetMode="External"/><Relationship Id="rId207" Type="http://schemas.openxmlformats.org/officeDocument/2006/relationships/hyperlink" Target="http://ja.wikipedia.org/wiki/%E7%9B%B8%E7%94%9F%E5%B8%82" TargetMode="External"/><Relationship Id="rId228" Type="http://schemas.openxmlformats.org/officeDocument/2006/relationships/hyperlink" Target="http://ja.wikipedia.org/wiki/%E4%B8%8B%E6%9D%BE%E7%99%BA%E9%9B%BB%E6%89%80" TargetMode="External"/><Relationship Id="rId249" Type="http://schemas.openxmlformats.org/officeDocument/2006/relationships/hyperlink" Target="http://ja.wikipedia.org/wiki/%E8%B1%8A%E5%89%8D%E7%99%BA%E9%9B%BB%E6%89%80" TargetMode="External"/><Relationship Id="rId414" Type="http://schemas.openxmlformats.org/officeDocument/2006/relationships/hyperlink" Target="http://ja.wikipedia.org/w/index.php?title=%E5%A4%A7%E7%8E%8B%E8%A3%BD%E7%B4%99%E4%B8%89%E5%B3%B6%E5%B7%A5%E5%A0%B4&amp;action=edit&amp;redlink=1" TargetMode="External"/><Relationship Id="rId13" Type="http://schemas.openxmlformats.org/officeDocument/2006/relationships/hyperlink" Target="http://ja.wikipedia.org/wiki/%E6%9D%B1%E5%8C%97%E5%9C%B0%E6%96%B9%E5%A4%AA%E5%B9%B3%E6%B4%8B%E6%B2%96%E5%9C%B0%E9%9C%87" TargetMode="External"/><Relationship Id="rId109" Type="http://schemas.openxmlformats.org/officeDocument/2006/relationships/hyperlink" Target="http://ja.wikipedia.org/wiki/%E7%B2%9F%E5%B3%B6%E7%81%AB%E5%8A%9B%E7%99%BA%E9%9B%BB%E6%89%80" TargetMode="External"/><Relationship Id="rId260" Type="http://schemas.openxmlformats.org/officeDocument/2006/relationships/hyperlink" Target="http://ja.wikipedia.org/wiki/%E6%88%B8%E7%95%91%E5%85%B1%E5%90%8C%E7%81%AB%E5%8A%9B%E7%99%BA%E9%9B%BB%E6%89%80" TargetMode="External"/><Relationship Id="rId281" Type="http://schemas.openxmlformats.org/officeDocument/2006/relationships/hyperlink" Target="http://ja.wikipedia.org/wiki/%E6%A9%98%E6%B9%BE%E7%81%AB%E5%8A%9B%E7%99%BA%E9%9B%BB%E6%89%80" TargetMode="External"/><Relationship Id="rId316" Type="http://schemas.openxmlformats.org/officeDocument/2006/relationships/hyperlink" Target="http://ja.wikipedia.org/wiki/%E6%96%B0%E6%97%A5%E9%90%B5%E4%BD%8F%E9%87%91%E9%B9%BF%E5%B3%B6%E7%81%AB%E5%8A%9B%E7%99%BA%E9%9B%BB%E6%89%80" TargetMode="External"/><Relationship Id="rId337" Type="http://schemas.openxmlformats.org/officeDocument/2006/relationships/hyperlink" Target="http://ja.wikipedia.org/wiki/%E6%97%A5%E6%9C%AC%E3%83%86%E3%82%AF%E3%83%8E" TargetMode="External"/><Relationship Id="rId34" Type="http://schemas.openxmlformats.org/officeDocument/2006/relationships/hyperlink" Target="http://ja.wikipedia.org/wiki/%E6%94%B9%E8%89%AF%E5%9E%8B%E6%B2%B8%E9%A8%B0%E6%B0%B4%E5%9E%8B%E8%BB%BD%E6%B0%B4%E7%82%89" TargetMode="External"/><Relationship Id="rId55" Type="http://schemas.openxmlformats.org/officeDocument/2006/relationships/hyperlink" Target="http://ja.wikipedia.org/wiki/%E5%8A%A0%E5%9C%A7%E6%B0%B4%E5%9E%8B%E5%8E%9F%E5%AD%90%E7%82%89" TargetMode="External"/><Relationship Id="rId76" Type="http://schemas.openxmlformats.org/officeDocument/2006/relationships/hyperlink" Target="http://ja.wikipedia.org/w/index.php?title=%E3%82%AA%E3%83%AA%E3%83%9E%E3%83%AB%E3%82%B8%E3%83%A7%E3%83%B3&amp;action=edit&amp;redlink=1" TargetMode="External"/><Relationship Id="rId97" Type="http://schemas.openxmlformats.org/officeDocument/2006/relationships/hyperlink" Target="http://ja.wikipedia.org/wiki/%E7%A7%8B%E7%94%B0%E7%81%AB%E5%8A%9B%E7%99%BA%E9%9B%BB%E6%89%80" TargetMode="External"/><Relationship Id="rId120" Type="http://schemas.openxmlformats.org/officeDocument/2006/relationships/hyperlink" Target="http://ja.wikipedia.org/wiki/%E7%9F%B3%E7%82%AD%E3%82%AC%E3%82%B9%E5%8C%96%E8%A4%87%E5%90%88%E7%99%BA%E9%9B%BB" TargetMode="External"/><Relationship Id="rId141" Type="http://schemas.openxmlformats.org/officeDocument/2006/relationships/hyperlink" Target="http://ja.wikipedia.org/wiki/%E6%A8%AA%E6%B5%9C%E7%81%AB%E5%8A%9B%E7%99%BA%E9%9B%BB%E6%89%80" TargetMode="External"/><Relationship Id="rId358" Type="http://schemas.openxmlformats.org/officeDocument/2006/relationships/hyperlink" Target="http://ja.wikipedia.org/wiki/%E5%AF%92%E5%B7%9D%E3%83%91%E3%83%AF%E3%83%BC%E3%82%B9%E3%83%86%E3%83%BC%E3%82%B7%E3%83%A7%E3%83%B3" TargetMode="External"/><Relationship Id="rId379" Type="http://schemas.openxmlformats.org/officeDocument/2006/relationships/hyperlink" Target="http://ja.wikipedia.org/wiki/%E6%91%82%E6%B4%A5%E3%82%A8%E3%83%8D%E3%83%AB%E3%82%AE%E3%83%BC%E3%82%BB%E3%83%B3%E3%82%BF%E3%83%BC" TargetMode="External"/><Relationship Id="rId7" Type="http://schemas.openxmlformats.org/officeDocument/2006/relationships/hyperlink" Target="http://ja.wikipedia.org/wiki/%E6%B2%B8%E9%A8%B0%E6%B0%B4%E5%9E%8B%E5%8E%9F%E5%AD%90%E7%82%89" TargetMode="External"/><Relationship Id="rId162" Type="http://schemas.openxmlformats.org/officeDocument/2006/relationships/hyperlink" Target="http://ja.wikipedia.org/wiki/%E6%B8%A5%E7%BE%8E%E7%81%AB%E5%8A%9B%E7%99%BA%E9%9B%BB%E6%89%80" TargetMode="External"/><Relationship Id="rId183" Type="http://schemas.openxmlformats.org/officeDocument/2006/relationships/hyperlink" Target="http://ja.wikipedia.org/wiki/%E7%9F%B3%E7%82%AD" TargetMode="External"/><Relationship Id="rId218" Type="http://schemas.openxmlformats.org/officeDocument/2006/relationships/hyperlink" Target="http://ja.wikipedia.org/wiki/%E7%9F%B3%E7%82%AD" TargetMode="External"/><Relationship Id="rId239" Type="http://schemas.openxmlformats.org/officeDocument/2006/relationships/hyperlink" Target="http://ja.wikipedia.org/w/index.php?title=%E8%A6%8B%E5%B3%B6%E7%99%BA%E9%9B%BB%E6%89%80&amp;action=edit&amp;redlink=1" TargetMode="External"/><Relationship Id="rId390" Type="http://schemas.openxmlformats.org/officeDocument/2006/relationships/hyperlink" Target="http://ja.wikipedia.org/wiki/%E5%A0%BA%E5%B8%82" TargetMode="External"/><Relationship Id="rId404" Type="http://schemas.openxmlformats.org/officeDocument/2006/relationships/hyperlink" Target="http://ja.wikipedia.org/w/index.php?title=%E5%BE%B3%E5%B1%B1%E8%A3%BD%E9%80%A0%E6%89%80&amp;action=edit&amp;redlink=1" TargetMode="External"/><Relationship Id="rId250" Type="http://schemas.openxmlformats.org/officeDocument/2006/relationships/hyperlink" Target="http://ja.wikipedia.org/wiki/%E8%B1%8A%E5%89%8D%E5%B8%82" TargetMode="External"/><Relationship Id="rId271" Type="http://schemas.openxmlformats.org/officeDocument/2006/relationships/hyperlink" Target="http://ja.wikipedia.org/wiki/LNG" TargetMode="External"/><Relationship Id="rId292" Type="http://schemas.openxmlformats.org/officeDocument/2006/relationships/hyperlink" Target="http://ja.wikipedia.org/w/index.php?title=%E5%87%BA%E5%85%89%E8%88%88%E7%94%A3%E5%8C%97%E6%B5%B7%E9%81%93%E8%A3%BD%E6%B2%B9%E6%89%80&amp;action=edit&amp;redlink=1" TargetMode="External"/><Relationship Id="rId306" Type="http://schemas.openxmlformats.org/officeDocument/2006/relationships/hyperlink" Target="http://ja.wikipedia.org/wiki/%E4%B8%89%E8%8F%B1%E5%95%86%E4%BA%8B" TargetMode="External"/><Relationship Id="rId24" Type="http://schemas.openxmlformats.org/officeDocument/2006/relationships/hyperlink" Target="http://ja.wikipedia.org/wiki/%E6%B2%B8%E9%A8%B0%E6%B0%B4%E5%9E%8B%E5%8E%9F%E5%AD%90%E7%82%89" TargetMode="External"/><Relationship Id="rId45" Type="http://schemas.openxmlformats.org/officeDocument/2006/relationships/hyperlink" Target="http://ja.wikipedia.org/wiki/%E5%8A%A0%E5%9C%A7%E6%B0%B4%E5%9E%8B%E5%8E%9F%E5%AD%90%E7%82%89" TargetMode="External"/><Relationship Id="rId66" Type="http://schemas.openxmlformats.org/officeDocument/2006/relationships/hyperlink" Target="http://ja.wikipedia.org/wiki/%E6%97%A5%E6%9C%AC%E3%81%AE%E5%8E%9F%E5%AD%90%E5%8A%9B%E7%99%BA%E9%9B%BB%E6%89%80" TargetMode="External"/><Relationship Id="rId87" Type="http://schemas.openxmlformats.org/officeDocument/2006/relationships/hyperlink" Target="http://ja.wikipedia.org/wiki/%E5%86%85%E7%87%83%E5%8A%9B%E7%99%BA%E9%9B%BB" TargetMode="External"/><Relationship Id="rId110" Type="http://schemas.openxmlformats.org/officeDocument/2006/relationships/hyperlink" Target="http://ja.wikipedia.org/wiki/%E4%B8%A1%E6%B4%A5%E7%81%AB%E5%8A%9B%E7%99%BA%E9%9B%BB%E6%89%80" TargetMode="External"/><Relationship Id="rId131" Type="http://schemas.openxmlformats.org/officeDocument/2006/relationships/hyperlink" Target="http://ja.wikipedia.org/wiki/%E8%A2%96%E3%82%B1%E6%B5%A6%E7%81%AB%E5%8A%9B%E7%99%BA%E9%9B%BB%E6%89%80" TargetMode="External"/><Relationship Id="rId327" Type="http://schemas.openxmlformats.org/officeDocument/2006/relationships/hyperlink" Target="http://ja.wikipedia.org/wiki/JFE%E3%82%B9%E3%83%81%E3%83%BC%E3%83%AB" TargetMode="External"/><Relationship Id="rId348" Type="http://schemas.openxmlformats.org/officeDocument/2006/relationships/hyperlink" Target="http://ja.wikipedia.org/wiki/%E6%98%AD%E5%92%8C%E9%9B%BB%E5%B7%A5" TargetMode="External"/><Relationship Id="rId369" Type="http://schemas.openxmlformats.org/officeDocument/2006/relationships/hyperlink" Target="http://ja.wikipedia.org/wiki/%E4%B8%AD%E5%B1%B1%E5%90%8D%E5%8F%A4%E5%B1%8B%E5%85%B1%E5%90%8C%E7%99%BA%E9%9B%BB%E5%90%8D%E5%8F%A4%E5%B1%8B%E7%99%BA%E9%9B%BB%E6%89%80" TargetMode="External"/><Relationship Id="rId152" Type="http://schemas.openxmlformats.org/officeDocument/2006/relationships/hyperlink" Target="http://ja.wikipedia.org/wiki/%E5%B8%B8%E7%A3%90%E5%85%B1%E5%90%8C%E7%81%AB%E5%8A%9B" TargetMode="External"/><Relationship Id="rId173" Type="http://schemas.openxmlformats.org/officeDocument/2006/relationships/hyperlink" Target="http://ja.wikipedia.org/wiki/%E5%B0%BE%E9%B7%B2%E5%B8%82" TargetMode="External"/><Relationship Id="rId194" Type="http://schemas.openxmlformats.org/officeDocument/2006/relationships/hyperlink" Target="http://ja.wikipedia.org/wiki/%E8%88%9E%E9%B6%B4%E7%99%BA%E9%9B%BB%E6%89%80" TargetMode="External"/><Relationship Id="rId208" Type="http://schemas.openxmlformats.org/officeDocument/2006/relationships/hyperlink" Target="http://ja.wikipedia.org/wiki/%E8%B5%A4%E7%A9%82%E7%99%BA%E9%9B%BB%E6%89%80" TargetMode="External"/><Relationship Id="rId229" Type="http://schemas.openxmlformats.org/officeDocument/2006/relationships/hyperlink" Target="http://ja.wikipedia.org/wiki/%E4%B8%8B%E6%9D%BE%E5%B8%82" TargetMode="External"/><Relationship Id="rId380" Type="http://schemas.openxmlformats.org/officeDocument/2006/relationships/hyperlink" Target="http://ja.wikipedia.org/wiki/%E9%85%89%E5%B3%B6%E3%82%A8%E3%83%8D%E3%83%AB%E3%82%AE%E3%83%BC%E3%82%BB%E3%83%B3%E3%82%BF%E3%83%BC" TargetMode="External"/><Relationship Id="rId415" Type="http://schemas.openxmlformats.org/officeDocument/2006/relationships/hyperlink" Target="http://ja.wikipedia.org/wiki/%E5%9B%9B%E5%9B%BD%E4%B8%AD%E5%A4%AE%E5%B8%82" TargetMode="External"/><Relationship Id="rId240" Type="http://schemas.openxmlformats.org/officeDocument/2006/relationships/hyperlink" Target="http://ja.wikipedia.org/wiki/%E5%80%89%E6%95%B7%E5%85%B1%E5%90%8C%E7%99%BA%E9%9B%BB%E6%89%80" TargetMode="External"/><Relationship Id="rId261" Type="http://schemas.openxmlformats.org/officeDocument/2006/relationships/hyperlink" Target="http://ja.wikipedia.org/wiki/%E6%88%B8%E7%95%91%E5%8C%BA" TargetMode="External"/><Relationship Id="rId14" Type="http://schemas.openxmlformats.org/officeDocument/2006/relationships/hyperlink" Target="http://ja.wikipedia.org/wiki/%E7%A6%8F%E5%B3%B6%E7%AC%AC%E4%BA%8C%E5%8E%9F%E5%AD%90%E5%8A%9B%E7%99%BA%E9%9B%BB%E6%89%80" TargetMode="External"/><Relationship Id="rId35" Type="http://schemas.openxmlformats.org/officeDocument/2006/relationships/hyperlink" Target="http://ja.wikipedia.org/wiki/%E6%95%A6%E8%B3%80%E7%99%BA%E9%9B%BB%E6%89%80" TargetMode="External"/><Relationship Id="rId56" Type="http://schemas.openxmlformats.org/officeDocument/2006/relationships/hyperlink" Target="http://ja.wikipedia.org/wiki/%E7%8E%84%E6%B5%B7%E5%8E%9F%E5%AD%90%E5%8A%9B%E7%99%BA%E9%9B%BB%E6%89%80" TargetMode="External"/><Relationship Id="rId77" Type="http://schemas.openxmlformats.org/officeDocument/2006/relationships/hyperlink" Target="http://ja.wikipedia.org/wiki/%E7%9F%B3%E7%8B%A9%E6%B9%BE%E6%96%B0%E6%B8%AF%E7%99%BA%E9%9B%BB%E6%89%80" TargetMode="External"/><Relationship Id="rId100" Type="http://schemas.openxmlformats.org/officeDocument/2006/relationships/hyperlink" Target="http://ja.wikipedia.org/wiki/LNG" TargetMode="External"/><Relationship Id="rId282" Type="http://schemas.openxmlformats.org/officeDocument/2006/relationships/hyperlink" Target="http://ja.wikipedia.org/wiki/%E6%9D%BE%E5%B3%B6%E7%81%AB%E5%8A%9B%E7%99%BA%E9%9B%BB%E6%89%80" TargetMode="External"/><Relationship Id="rId317" Type="http://schemas.openxmlformats.org/officeDocument/2006/relationships/hyperlink" Target="http://ja.wikipedia.org/wiki/%E9%B9%BF%E5%B6%8B%E5%B8%82" TargetMode="External"/><Relationship Id="rId338" Type="http://schemas.openxmlformats.org/officeDocument/2006/relationships/hyperlink" Target="http://ja.wikipedia.org/wiki/%E5%85%AD%E6%9C%AC%E6%9C%A8%E3%82%A8%E3%83%8D%E3%83%AB%E3%82%AE%E3%83%BC%E3%82%B5%E3%83%BC%E3%83%93%E3%82%B9" TargetMode="External"/><Relationship Id="rId359" Type="http://schemas.openxmlformats.org/officeDocument/2006/relationships/hyperlink" Target="http://ja.wikipedia.org/wiki/%E8%B1%8A%E7%94%B0%E9%80%9A%E5%95%86" TargetMode="External"/><Relationship Id="rId8" Type="http://schemas.openxmlformats.org/officeDocument/2006/relationships/hyperlink" Target="http://ja.wikipedia.org/wiki/%E6%94%B9%E8%89%AF%E5%9E%8B%E6%B2%B8%E9%A8%B0%E6%B0%B4%E5%9E%8B%E8%BB%BD%E6%B0%B4%E7%82%89" TargetMode="External"/><Relationship Id="rId98" Type="http://schemas.openxmlformats.org/officeDocument/2006/relationships/hyperlink" Target="http://ja.wikipedia.org/wiki/%E7%A7%8B%E7%94%B0%E5%B8%82" TargetMode="External"/><Relationship Id="rId121" Type="http://schemas.openxmlformats.org/officeDocument/2006/relationships/hyperlink" Target="http://ja.wikipedia.org/wiki/%E5%BA%83%E9%87%8E%E7%81%AB%E5%8A%9B%E7%99%BA%E9%9B%BB%E6%89%80" TargetMode="External"/><Relationship Id="rId142" Type="http://schemas.openxmlformats.org/officeDocument/2006/relationships/hyperlink" Target="http://ja.wikipedia.org/wiki/%E5%8D%97%E6%A8%AA%E6%B5%9C%E7%81%AB%E5%8A%9B%E7%99%BA%E9%9B%BB%E6%89%80" TargetMode="External"/><Relationship Id="rId163" Type="http://schemas.openxmlformats.org/officeDocument/2006/relationships/hyperlink" Target="http://ja.wikipedia.org/wiki/%E7%94%B0%E5%8E%9F%E5%B8%82" TargetMode="External"/><Relationship Id="rId184" Type="http://schemas.openxmlformats.org/officeDocument/2006/relationships/hyperlink" Target="http://ja.wikipedia.org/wiki/%E5%B0%84%E6%B0%B4%E5%B8%82" TargetMode="External"/><Relationship Id="rId219" Type="http://schemas.openxmlformats.org/officeDocument/2006/relationships/hyperlink" Target="http://ja.wikipedia.org/wiki/%E6%B0%B4%E5%B3%B6%E7%99%BA%E9%9B%BB%E6%89%80" TargetMode="External"/><Relationship Id="rId370" Type="http://schemas.openxmlformats.org/officeDocument/2006/relationships/hyperlink" Target="http://ja.wikipedia.org/w/index.php?title=%E5%87%BA%E5%85%89%E8%88%88%E7%94%A3%E6%84%9B%E7%9F%A5%E8%A3%BD%E6%B2%B9%E6%89%80&amp;action=edit&amp;redlink=1" TargetMode="External"/><Relationship Id="rId391" Type="http://schemas.openxmlformats.org/officeDocument/2006/relationships/hyperlink" Target="http://ja.wikipedia.org/wiki/%E7%A5%9E%E9%8B%BC%E7%A5%9E%E6%88%B8%E7%99%BA%E9%9B%BB%E6%89%80" TargetMode="External"/><Relationship Id="rId405" Type="http://schemas.openxmlformats.org/officeDocument/2006/relationships/hyperlink" Target="http://ja.wikipedia.org/wiki/%E3%83%88%E3%82%AF%E3%83%A4%E3%83%9E" TargetMode="External"/><Relationship Id="rId230" Type="http://schemas.openxmlformats.org/officeDocument/2006/relationships/hyperlink" Target="http://ja.wikipedia.org/wiki/%E6%96%B0%E5%B0%8F%E9%87%8E%E7%94%B0%E7%99%BA%E9%9B%BB%E6%89%80" TargetMode="External"/><Relationship Id="rId251" Type="http://schemas.openxmlformats.org/officeDocument/2006/relationships/hyperlink" Target="http://ja.wikipedia.org/wiki/%E5%94%90%E6%B4%A5%E7%99%BA%E9%9B%BB%E6%89%80" TargetMode="External"/><Relationship Id="rId25" Type="http://schemas.openxmlformats.org/officeDocument/2006/relationships/hyperlink" Target="http://ja.wikipedia.org/wiki/%E6%94%B9%E8%89%AF%E5%9E%8B%E6%B2%B8%E9%A8%B0%E6%B0%B4%E5%9E%8B%E8%BB%BD%E6%B0%B4%E7%82%89" TargetMode="External"/><Relationship Id="rId46" Type="http://schemas.openxmlformats.org/officeDocument/2006/relationships/hyperlink" Target="http://ja.wikipedia.org/wiki/%E9%AB%98%E6%B5%9C%E7%99%BA%E9%9B%BB%E6%89%80" TargetMode="External"/><Relationship Id="rId67" Type="http://schemas.openxmlformats.org/officeDocument/2006/relationships/hyperlink" Target="http://ja.wikipedia.org/wiki/%E7%A0%82%E5%B7%9D%E7%99%BA%E9%9B%BB%E6%89%80" TargetMode="External"/><Relationship Id="rId272" Type="http://schemas.openxmlformats.org/officeDocument/2006/relationships/hyperlink" Target="http://ja.wikipedia.org/wiki/%E3%82%B3%E3%83%B3%E3%83%90%E3%82%A4%E3%83%B3%E3%83%89%E3%82%B5%E3%82%A4%E3%82%AF%E3%83%AB%E7%99%BA%E9%9B%BB" TargetMode="External"/><Relationship Id="rId293" Type="http://schemas.openxmlformats.org/officeDocument/2006/relationships/hyperlink" Target="http://ja.wikipedia.org/wiki/%E5%87%BA%E5%85%89%E8%88%88%E7%94%A3" TargetMode="External"/><Relationship Id="rId307" Type="http://schemas.openxmlformats.org/officeDocument/2006/relationships/hyperlink" Target="http://ja.wikipedia.org/wiki/%E3%82%B5%E3%83%9F%E3%83%83%E3%83%88%E6%98%8E%E6%98%9F%E3%83%91%E3%83%AF%E3%83%BC%E7%B3%B8%E9%AD%9A%E5%B7%9D%E3%83%90%E3%82%A4%E3%82%AA%E3%83%9E%E3%82%B9%E7%99%BA%E9%9B%BB%E6%89%80" TargetMode="External"/><Relationship Id="rId328" Type="http://schemas.openxmlformats.org/officeDocument/2006/relationships/hyperlink" Target="http://ja.wikipedia.org/wiki/JFE%E5%8D%83%E8%91%89%E3%82%AF%E3%83%AA%E3%83%BC%E3%83%B3%E3%83%91%E3%83%AF%E3%83%BC%E3%82%B9%E3%83%86%E3%83%BC%E3%82%B7%E3%83%A7%E3%83%B3%E7%99%BA%E9%9B%BB%E6%89%80" TargetMode="External"/><Relationship Id="rId349" Type="http://schemas.openxmlformats.org/officeDocument/2006/relationships/hyperlink" Target="http://ja.wikipedia.org/wiki/%E6%89%87%E5%B3%B6%E3%83%91%E3%83%AF%E3%83%BC" TargetMode="External"/><Relationship Id="rId88" Type="http://schemas.openxmlformats.org/officeDocument/2006/relationships/hyperlink" Target="http://ja.wikipedia.org/wiki/%E6%B2%93%E5%BD%A2%E7%99%BA%E9%9B%BB%E6%89%80" TargetMode="External"/><Relationship Id="rId111" Type="http://schemas.openxmlformats.org/officeDocument/2006/relationships/hyperlink" Target="http://ja.wikipedia.org/wiki/%E4%BD%90%E6%B8%A1%E5%B8%82" TargetMode="External"/><Relationship Id="rId132" Type="http://schemas.openxmlformats.org/officeDocument/2006/relationships/hyperlink" Target="http://ja.wikipedia.org/wiki/%E8%A2%96%E3%82%B1%E6%B5%A6%E5%B8%82" TargetMode="External"/><Relationship Id="rId153" Type="http://schemas.openxmlformats.org/officeDocument/2006/relationships/hyperlink" Target="http://ja.wikipedia.org/wiki/%E7%9F%B3%E7%82%AD%E3%82%AC%E3%82%B9%E5%8C%96%E8%A4%87%E5%90%88%E7%99%BA%E9%9B%BB" TargetMode="External"/><Relationship Id="rId174" Type="http://schemas.openxmlformats.org/officeDocument/2006/relationships/hyperlink" Target="http://ja.wikipedia.org/wiki/%E5%9B%9B%E6%97%A5%E5%B8%82%E7%81%AB%E5%8A%9B%E7%99%BA%E9%9B%BB%E6%89%80" TargetMode="External"/><Relationship Id="rId195" Type="http://schemas.openxmlformats.org/officeDocument/2006/relationships/hyperlink" Target="http://ja.wikipedia.org/wiki/%E8%88%9E%E9%B6%B4%E5%B8%82" TargetMode="External"/><Relationship Id="rId209" Type="http://schemas.openxmlformats.org/officeDocument/2006/relationships/hyperlink" Target="http://ja.wikipedia.org/wiki/%E8%B5%A4%E7%A9%82%E5%B8%82" TargetMode="External"/><Relationship Id="rId360" Type="http://schemas.openxmlformats.org/officeDocument/2006/relationships/hyperlink" Target="http://ja.wikipedia.org/wiki/%E8%AB%8F%E8%A8%AA%E3%82%A8%E3%83%8D%E3%83%AB%E3%82%AE%E3%83%BC%E3%82%B5%E3%83%BC%E3%83%93%E3%82%B9" TargetMode="External"/><Relationship Id="rId381" Type="http://schemas.openxmlformats.org/officeDocument/2006/relationships/hyperlink" Target="http://ja.wikipedia.org/wiki/%E4%B8%AD%E5%B1%B1%E5%85%B1%E5%90%8C%E7%99%BA%E9%9B%BB%E8%88%B9%E7%94%BA%E7%99%BA%E9%9B%BB%E6%89%80" TargetMode="External"/><Relationship Id="rId416" Type="http://schemas.openxmlformats.org/officeDocument/2006/relationships/hyperlink" Target="http://ja.wikipedia.org/wiki/%E5%9C%9F%E4%BD%90%E7%99%BA%E9%9B%BB%E6%89%80" TargetMode="External"/><Relationship Id="rId220" Type="http://schemas.openxmlformats.org/officeDocument/2006/relationships/hyperlink" Target="http://ja.wikipedia.org/wiki/LNG" TargetMode="External"/><Relationship Id="rId241" Type="http://schemas.openxmlformats.org/officeDocument/2006/relationships/hyperlink" Target="http://ja.wikipedia.org/wiki/%E7%80%AC%E6%88%B8%E5%86%85%E5%85%B1%E5%90%8C%E7%81%AB%E5%8A%9B" TargetMode="External"/><Relationship Id="rId15" Type="http://schemas.openxmlformats.org/officeDocument/2006/relationships/hyperlink" Target="http://ja.wikipedia.org/wiki/%E6%9D%B1%E4%BA%AC%E9%9B%BB%E5%8A%9B" TargetMode="External"/><Relationship Id="rId36" Type="http://schemas.openxmlformats.org/officeDocument/2006/relationships/hyperlink" Target="http://ja.wikipedia.org/wiki/%E6%97%A5%E6%9C%AC%E5%8E%9F%E5%AD%90%E5%8A%9B%E7%99%BA%E9%9B%BB" TargetMode="External"/><Relationship Id="rId57" Type="http://schemas.openxmlformats.org/officeDocument/2006/relationships/hyperlink" Target="http://ja.wikipedia.org/wiki/%E4%B9%9D%E5%B7%9E%E9%9B%BB%E5%8A%9B" TargetMode="External"/><Relationship Id="rId262" Type="http://schemas.openxmlformats.org/officeDocument/2006/relationships/hyperlink" Target="http://ja.wikipedia.org/wiki/%E6%88%B8%E7%95%91%E5%85%B1%E5%90%8C%E7%81%AB%E5%8A%9B" TargetMode="External"/><Relationship Id="rId283" Type="http://schemas.openxmlformats.org/officeDocument/2006/relationships/hyperlink" Target="http://ja.wikipedia.org/wiki/%E6%9D%BE%E6%B5%A6%E7%81%AB%E5%8A%9B%E7%99%BA%E9%9B%BB%E6%89%80" TargetMode="External"/><Relationship Id="rId318" Type="http://schemas.openxmlformats.org/officeDocument/2006/relationships/hyperlink" Target="http://ja.wikipedia.org/wiki/%E9%B9%BF%E5%B3%B6%E5%8C%97%E5%85%B1%E5%90%8C%E7%99%BA%E9%9B%BB%E6%89%80" TargetMode="External"/><Relationship Id="rId339" Type="http://schemas.openxmlformats.org/officeDocument/2006/relationships/hyperlink" Target="http://ja.wikipedia.org/wiki/%E5%85%AD%E6%9C%AC%E6%9C%A8%E3%82%A8%E3%83%8D%E3%83%AB%E3%82%AE%E3%83%BC%E3%82%B5%E3%83%BC%E3%83%93%E3%82%B9" TargetMode="External"/><Relationship Id="rId78" Type="http://schemas.openxmlformats.org/officeDocument/2006/relationships/hyperlink" Target="http://ja.wikipedia.org/wiki/LNG" TargetMode="External"/><Relationship Id="rId99" Type="http://schemas.openxmlformats.org/officeDocument/2006/relationships/hyperlink" Target="http://ja.wikipedia.org/wiki/%E4%BB%99%E5%8F%B0%E7%81%AB%E5%8A%9B%E7%99%BA%E9%9B%BB%E6%89%80" TargetMode="External"/><Relationship Id="rId101" Type="http://schemas.openxmlformats.org/officeDocument/2006/relationships/hyperlink" Target="http://ja.wikipedia.org/wiki/%E6%96%B0%E4%BB%99%E5%8F%B0%E7%81%AB%E5%8A%9B%E7%99%BA%E9%9B%BB%E6%89%80" TargetMode="External"/><Relationship Id="rId122" Type="http://schemas.openxmlformats.org/officeDocument/2006/relationships/hyperlink" Target="http://ja.wikipedia.org/wiki/%E5%B8%B8%E9%99%B8%E9%82%A3%E7%8F%82%E7%81%AB%E5%8A%9B%E7%99%BA%E9%9B%BB%E6%89%80" TargetMode="External"/><Relationship Id="rId143" Type="http://schemas.openxmlformats.org/officeDocument/2006/relationships/hyperlink" Target="http://ja.wikipedia.org/wiki/%E7%A3%AF%E5%AD%90%E5%8C%BA" TargetMode="External"/><Relationship Id="rId164" Type="http://schemas.openxmlformats.org/officeDocument/2006/relationships/hyperlink" Target="http://ja.wikipedia.org/wiki/%E8%A5%BF%E5%90%8D%E5%8F%A4%E5%B1%8B%E7%81%AB%E5%8A%9B%E7%99%BA%E9%9B%BB%E6%89%80" TargetMode="External"/><Relationship Id="rId185" Type="http://schemas.openxmlformats.org/officeDocument/2006/relationships/hyperlink" Target="http://ja.wikipedia.org/wiki/%E4%B8%83%E5%B0%BE%E5%A4%A7%E7%94%B0%E7%81%AB%E5%8A%9B%E7%99%BA%E9%9B%BB%E6%89%80" TargetMode="External"/><Relationship Id="rId350" Type="http://schemas.openxmlformats.org/officeDocument/2006/relationships/hyperlink" Target="http://ja.wikipedia.org/wiki/%E6%98%AD%E5%92%8C%E3%82%B7%E3%82%A7%E3%83%AB%E7%9F%B3%E6%B2%B9" TargetMode="External"/><Relationship Id="rId371" Type="http://schemas.openxmlformats.org/officeDocument/2006/relationships/hyperlink" Target="http://ja.wikipedia.org/wiki/%E7%9F%A5%E5%A4%9A%E5%B8%82" TargetMode="External"/><Relationship Id="rId406" Type="http://schemas.openxmlformats.org/officeDocument/2006/relationships/hyperlink" Target="http://ja.wikipedia.org/w/index.php?title=%E5%87%BA%E5%85%89%E8%88%88%E7%94%A3%E5%BE%B3%E5%B1%B1%E8%A3%BD%E6%B2%B9%E6%89%80&amp;action=edit&amp;redlink=1" TargetMode="External"/><Relationship Id="rId9" Type="http://schemas.openxmlformats.org/officeDocument/2006/relationships/hyperlink" Target="http://ja.wikipedia.org/wiki/%E6%9D%B1%E5%8C%97%E5%9C%B0%E6%96%B9%E5%A4%AA%E5%B9%B3%E6%B4%8B%E6%B2%96%E5%9C%B0%E9%9C%87" TargetMode="External"/><Relationship Id="rId210" Type="http://schemas.openxmlformats.org/officeDocument/2006/relationships/hyperlink" Target="http://ja.wikipedia.org/wiki/%E6%B5%B7%E5%8D%97%E7%99%BA%E9%9B%BB%E6%89%80" TargetMode="External"/><Relationship Id="rId392" Type="http://schemas.openxmlformats.org/officeDocument/2006/relationships/hyperlink" Target="http://ja.wikipedia.org/wiki/%E7%A5%9E%E6%88%B8%E8%A3%BD%E9%8B%BC%E6%89%80" TargetMode="External"/><Relationship Id="rId26" Type="http://schemas.openxmlformats.org/officeDocument/2006/relationships/hyperlink" Target="http://ja.wikipedia.org/wiki/%E6%96%B0%E6%BD%9F%E7%9C%8C%E4%B8%AD%E8%B6%8A%E6%B2%96%E5%9C%B0%E9%9C%87" TargetMode="External"/><Relationship Id="rId231" Type="http://schemas.openxmlformats.org/officeDocument/2006/relationships/hyperlink" Target="http://ja.wikipedia.org/wiki/%E3%83%90%E3%82%A4%E3%82%AA%E3%83%9E%E3%82%B9" TargetMode="External"/><Relationship Id="rId252" Type="http://schemas.openxmlformats.org/officeDocument/2006/relationships/hyperlink" Target="http://ja.wikipedia.org/wiki/%E4%BD%90%E8%B3%80%E7%9C%8C" TargetMode="External"/><Relationship Id="rId273" Type="http://schemas.openxmlformats.org/officeDocument/2006/relationships/hyperlink" Target="http://ja.wikipedia.org/wiki/%E5%AE%AE%E5%8F%A4%E7%99%BA%E9%9B%BB%E6%89%80" TargetMode="External"/><Relationship Id="rId294" Type="http://schemas.openxmlformats.org/officeDocument/2006/relationships/hyperlink" Target="http://ja.wikipedia.org/wiki/JX%E6%97%A5%E9%89%B1%E6%97%A5%E7%9F%B3%E3%82%A8%E3%83%8D%E3%83%AB%E3%82%AE%E3%83%BC%E5%AE%A4%E8%98%AD%E8%A3%BD%E6%B2%B9%E6%89%80" TargetMode="External"/><Relationship Id="rId308" Type="http://schemas.openxmlformats.org/officeDocument/2006/relationships/hyperlink" Target="http://ja.wikipedia.org/wiki/%E3%83%90%E3%82%A4%E3%82%AA%E3%83%9E%E3%82%B9" TargetMode="External"/><Relationship Id="rId329" Type="http://schemas.openxmlformats.org/officeDocument/2006/relationships/hyperlink" Target="http://ja.wikipedia.org/w/index.php?title=%E3%82%B3%E3%82%B9%E3%83%A2%E7%9F%B3%E6%B2%B9%E5%8D%83%E8%91%89%E8%A3%BD%E6%B2%B9%E6%89%80&amp;action=edit&amp;redlink=1" TargetMode="External"/><Relationship Id="rId47" Type="http://schemas.openxmlformats.org/officeDocument/2006/relationships/hyperlink" Target="http://ja.wikipedia.org/wiki/%E9%96%A2%E8%A5%BF%E9%9B%BB%E5%8A%9B" TargetMode="External"/><Relationship Id="rId68" Type="http://schemas.openxmlformats.org/officeDocument/2006/relationships/hyperlink" Target="http://ja.wikipedia.org/wiki/%E7%9F%B3%E7%82%AD" TargetMode="External"/><Relationship Id="rId89" Type="http://schemas.openxmlformats.org/officeDocument/2006/relationships/hyperlink" Target="http://ja.wikipedia.org/w/index.php?title=%E7%84%BC%E5%B0%BB%E7%99%BA%E9%9B%BB%E6%89%80&amp;action=edit&amp;redlink=1" TargetMode="External"/><Relationship Id="rId112" Type="http://schemas.openxmlformats.org/officeDocument/2006/relationships/hyperlink" Target="http://ja.wikipedia.org/wiki/%E7%9B%B8%E5%B7%9D%E7%81%AB%E5%8A%9B%E7%99%BA%E9%9B%BB%E6%89%80" TargetMode="External"/><Relationship Id="rId133" Type="http://schemas.openxmlformats.org/officeDocument/2006/relationships/hyperlink" Target="http://ja.wikipedia.org/wiki/%E5%AF%8C%E6%B4%A5%E7%81%AB%E5%8A%9B%E7%99%BA%E9%9B%BB%E6%89%80" TargetMode="External"/><Relationship Id="rId154" Type="http://schemas.openxmlformats.org/officeDocument/2006/relationships/hyperlink" Target="http://ja.wikipedia.org/wiki/%E9%B9%BF%E5%B3%B6%E5%85%B1%E5%90%8C%E7%99%BA%E9%9B%BB%E6%89%80" TargetMode="External"/><Relationship Id="rId175" Type="http://schemas.openxmlformats.org/officeDocument/2006/relationships/hyperlink" Target="http://ja.wikipedia.org/wiki/LPG" TargetMode="External"/><Relationship Id="rId340" Type="http://schemas.openxmlformats.org/officeDocument/2006/relationships/hyperlink" Target="http://ja.wikipedia.org/wiki/JR%E6%9D%B1%E6%97%A5%E6%9C%AC%E5%B7%9D%E5%B4%8E%E7%81%AB%E5%8A%9B%E7%99%BA%E9%9B%BB%E6%89%80" TargetMode="External"/><Relationship Id="rId361" Type="http://schemas.openxmlformats.org/officeDocument/2006/relationships/hyperlink" Target="http://ja.wikipedia.org/wiki/LPG" TargetMode="External"/><Relationship Id="rId196" Type="http://schemas.openxmlformats.org/officeDocument/2006/relationships/hyperlink" Target="http://ja.wikipedia.org/wiki/%E5%8D%97%E6%B8%AF%E7%99%BA%E9%9B%BB%E6%89%80" TargetMode="External"/><Relationship Id="rId200" Type="http://schemas.openxmlformats.org/officeDocument/2006/relationships/hyperlink" Target="http://ja.wikipedia.org/wiki/%E5%A4%9A%E5%A5%88%E5%B7%9D%E7%AC%AC%E4%BA%8C%E7%99%BA%E9%9B%BB%E6%89%80" TargetMode="External"/><Relationship Id="rId382" Type="http://schemas.openxmlformats.org/officeDocument/2006/relationships/hyperlink" Target="http://ja.wikipedia.org/wiki/%E5%A4%A7%E6%AD%A3%E5%8C%BA" TargetMode="External"/><Relationship Id="rId417" Type="http://schemas.openxmlformats.org/officeDocument/2006/relationships/hyperlink" Target="http://ja.wikipedia.org/wiki/%E5%85%AB%E5%B9%A1%E8%A3%BD%E9%90%B5%E6%89%80" TargetMode="External"/><Relationship Id="rId16" Type="http://schemas.openxmlformats.org/officeDocument/2006/relationships/hyperlink" Target="http://ja.wikipedia.org/wiki/%E6%B2%B8%E9%A8%B0%E6%B0%B4%E5%9E%8B%E5%8E%9F%E5%AD%90%E7%82%89" TargetMode="External"/><Relationship Id="rId221" Type="http://schemas.openxmlformats.org/officeDocument/2006/relationships/hyperlink" Target="http://ja.wikipedia.org/wiki/%E3%82%B3%E3%83%B3%E3%83%90%E3%82%A4%E3%83%B3%E3%83%89%E3%82%B5%E3%82%A4%E3%82%AF%E3%83%AB%E7%99%BA%E9%9B%BB" TargetMode="External"/><Relationship Id="rId242" Type="http://schemas.openxmlformats.org/officeDocument/2006/relationships/hyperlink" Target="http://ja.wikipedia.org/wiki/%E7%A6%8F%E5%B1%B1%E5%85%B1%E5%90%8C%E7%99%BA%E9%9B%BB%E6%89%80" TargetMode="External"/><Relationship Id="rId263" Type="http://schemas.openxmlformats.org/officeDocument/2006/relationships/hyperlink" Target="http://ja.wikipedia.org/wiki/%E5%A4%A7%E5%88%86%E5%85%B1%E5%90%8C%E7%99%BA%E9%9B%BB%E6%89%80" TargetMode="External"/><Relationship Id="rId284" Type="http://schemas.openxmlformats.org/officeDocument/2006/relationships/hyperlink" Target="http://ja.wikipedia.org/wiki/%E6%9D%BE%E6%B5%A6%E5%B8%82" TargetMode="External"/><Relationship Id="rId319" Type="http://schemas.openxmlformats.org/officeDocument/2006/relationships/hyperlink" Target="http://ja.wikipedia.org/wiki/%E7%A5%9E%E6%A0%96%E5%B8%82" TargetMode="External"/><Relationship Id="rId37" Type="http://schemas.openxmlformats.org/officeDocument/2006/relationships/hyperlink" Target="http://ja.wikipedia.org/wiki/%E5%8A%A0%E5%9C%A7%E6%B0%B4%E5%9E%8B%E5%8E%9F%E5%AD%90%E7%82%89" TargetMode="External"/><Relationship Id="rId58" Type="http://schemas.openxmlformats.org/officeDocument/2006/relationships/hyperlink" Target="http://ja.wikipedia.org/wiki/%E5%8A%A0%E5%9C%A7%E6%B0%B4%E5%9E%8B%E5%8E%9F%E5%AD%90%E7%82%89" TargetMode="External"/><Relationship Id="rId79" Type="http://schemas.openxmlformats.org/officeDocument/2006/relationships/hyperlink" Target="http://ja.wikipedia.org/wiki/%E5%B0%8F%E6%A8%BD%E5%B8%82" TargetMode="External"/><Relationship Id="rId102" Type="http://schemas.openxmlformats.org/officeDocument/2006/relationships/hyperlink" Target="http://ja.wikipedia.org/wiki/%E5%8E%9F%E7%94%BA%E7%81%AB%E5%8A%9B%E7%99%BA%E9%9B%BB%E6%89%80" TargetMode="External"/><Relationship Id="rId123" Type="http://schemas.openxmlformats.org/officeDocument/2006/relationships/hyperlink" Target="http://ja.wikipedia.org/wiki/%E9%B9%BF%E5%B3%B6%E7%81%AB%E5%8A%9B%E7%99%BA%E9%9B%BB%E6%89%80" TargetMode="External"/><Relationship Id="rId144" Type="http://schemas.openxmlformats.org/officeDocument/2006/relationships/hyperlink" Target="http://ja.wikipedia.org/wiki/%E6%A8%AA%E9%A0%88%E8%B3%80%E7%81%AB%E5%8A%9B%E7%99%BA%E9%9B%BB%E6%89%80" TargetMode="External"/><Relationship Id="rId330" Type="http://schemas.openxmlformats.org/officeDocument/2006/relationships/hyperlink" Target="http://ja.wikipedia.org/wiki/%E5%B8%82%E5%8E%9F%E5%B8%82" TargetMode="External"/><Relationship Id="rId90" Type="http://schemas.openxmlformats.org/officeDocument/2006/relationships/hyperlink" Target="http://ja.wikipedia.org/wiki/%E5%A5%A5%E5%B0%BB%E7%99%BA%E9%9B%BB%E6%89%80" TargetMode="External"/><Relationship Id="rId165" Type="http://schemas.openxmlformats.org/officeDocument/2006/relationships/hyperlink" Target="http://ja.wikipedia.org/wiki/%E7%A2%A7%E5%8D%97%E7%81%AB%E5%8A%9B%E7%99%BA%E9%9B%BB%E6%89%80" TargetMode="External"/><Relationship Id="rId186" Type="http://schemas.openxmlformats.org/officeDocument/2006/relationships/hyperlink" Target="http://ja.wikipedia.org/wiki/%E3%83%90%E3%82%A4%E3%82%AA%E3%83%9E%E3%82%B9" TargetMode="External"/><Relationship Id="rId351" Type="http://schemas.openxmlformats.org/officeDocument/2006/relationships/hyperlink" Target="http://ja.wikipedia.org/w/index.php?title=JFE%E6%89%87%E5%B3%B6%E7%99%BA%E9%9B%BB%E6%89%80&amp;action=edit&amp;redlink=1" TargetMode="External"/><Relationship Id="rId372" Type="http://schemas.openxmlformats.org/officeDocument/2006/relationships/hyperlink" Target="http://ja.wikipedia.org/wiki/JX%E6%97%A5%E9%89%B1%E6%97%A5%E7%9F%B3%E3%82%A8%E3%83%8D%E3%83%AB%E3%82%AE%E3%83%BC%E7%9F%A5%E5%A4%9A%E8%A3%BD%E9%80%A0%E6%89%80" TargetMode="External"/><Relationship Id="rId393" Type="http://schemas.openxmlformats.org/officeDocument/2006/relationships/hyperlink" Target="http://ja.wikipedia.org/wiki/%E6%96%B0%E6%97%A5%E9%90%B5%E4%BD%8F%E9%87%91%E5%BA%83%E7%95%91%E8%A3%BD%E9%90%B5%E6%89%80" TargetMode="External"/><Relationship Id="rId407" Type="http://schemas.openxmlformats.org/officeDocument/2006/relationships/hyperlink" Target="http://ja.wikipedia.org/w/index.php?title=%E3%82%B3%E3%82%B9%E3%83%A2%E7%9F%B3%E6%B2%B9%E5%9D%82%E5%87%BA%E8%A3%BD%E6%B2%B9%E6%89%80&amp;action=edit&amp;redlink=1" TargetMode="External"/><Relationship Id="rId211" Type="http://schemas.openxmlformats.org/officeDocument/2006/relationships/hyperlink" Target="http://ja.wikipedia.org/wiki/%E5%BE%A1%E5%9D%8A%E7%99%BA%E9%9B%BB%E6%89%80" TargetMode="External"/><Relationship Id="rId232" Type="http://schemas.openxmlformats.org/officeDocument/2006/relationships/hyperlink" Target="http://ja.wikipedia.org/wiki/%E5%B1%B1%E9%99%BD%E5%B0%8F%E9%87%8E%E7%94%B0%E5%B8%82" TargetMode="External"/><Relationship Id="rId253" Type="http://schemas.openxmlformats.org/officeDocument/2006/relationships/hyperlink" Target="http://ja.wikipedia.org/wiki/%E6%9D%BE%E6%B5%A6%E7%99%BA%E9%9B%BB%E6%89%80" TargetMode="External"/><Relationship Id="rId274" Type="http://schemas.openxmlformats.org/officeDocument/2006/relationships/hyperlink" Target="http://ja.wikipedia.org/wiki/%E5%AE%AE%E5%8F%A4%E5%B3%B6%E5%B8%82" TargetMode="External"/><Relationship Id="rId295" Type="http://schemas.openxmlformats.org/officeDocument/2006/relationships/hyperlink" Target="http://ja.wikipedia.org/wiki/%E5%AE%A4%E8%98%AD%E5%B8%82" TargetMode="External"/><Relationship Id="rId309" Type="http://schemas.openxmlformats.org/officeDocument/2006/relationships/hyperlink" Target="http://ja.wikipedia.org/wiki/%E7%B3%B8%E9%AD%9A%E5%B7%9D%E5%B8%82" TargetMode="External"/><Relationship Id="rId27" Type="http://schemas.openxmlformats.org/officeDocument/2006/relationships/hyperlink" Target="http://ja.wikipedia.org/wiki/%E6%B5%9C%E5%B2%A1%E5%8E%9F%E5%AD%90%E5%8A%9B%E7%99%BA%E9%9B%BB%E6%89%80" TargetMode="External"/><Relationship Id="rId48" Type="http://schemas.openxmlformats.org/officeDocument/2006/relationships/hyperlink" Target="http://ja.wikipedia.org/wiki/%E5%8A%A0%E5%9C%A7%E6%B0%B4%E5%9E%8B%E5%8E%9F%E5%AD%90%E7%82%89" TargetMode="External"/><Relationship Id="rId69" Type="http://schemas.openxmlformats.org/officeDocument/2006/relationships/hyperlink" Target="http://ja.wikipedia.org/wiki/%E5%A5%88%E4%BA%95%E6%B1%9F%E7%99%BA%E9%9B%BB%E6%89%80" TargetMode="External"/><Relationship Id="rId113" Type="http://schemas.openxmlformats.org/officeDocument/2006/relationships/hyperlink" Target="http://ja.wikipedia.org/wiki/%E9%85%92%E7%94%B0%E5%85%B1%E5%90%8C%E7%81%AB%E5%8A%9B%E7%99%BA%E9%9B%BB%E6%89%80" TargetMode="External"/><Relationship Id="rId134" Type="http://schemas.openxmlformats.org/officeDocument/2006/relationships/hyperlink" Target="http://ja.wikipedia.org/wiki/%E5%AF%8C%E6%B4%A5%E5%B8%82" TargetMode="External"/><Relationship Id="rId320" Type="http://schemas.openxmlformats.org/officeDocument/2006/relationships/hyperlink" Target="http://ja.wikipedia.org/wiki/%E9%B9%BF%E5%B3%B6%E5%8D%97%E5%85%B1%E5%90%8C%E7%99%BA%E9%9B%BB%E6%89%80" TargetMode="External"/><Relationship Id="rId80" Type="http://schemas.openxmlformats.org/officeDocument/2006/relationships/hyperlink" Target="http://ja.wikipedia.org/wiki/%E3%82%B3%E3%83%B3%E3%83%90%E3%82%A4%E3%83%B3%E3%83%89%E3%82%B5%E3%82%A4%E3%82%AF%E3%83%AB%E7%99%BA%E9%9B%BB" TargetMode="External"/><Relationship Id="rId155" Type="http://schemas.openxmlformats.org/officeDocument/2006/relationships/hyperlink" Target="http://ja.wikipedia.org/wiki/%E9%B9%BF%E5%B6%8B%E5%B8%82" TargetMode="External"/><Relationship Id="rId176" Type="http://schemas.openxmlformats.org/officeDocument/2006/relationships/hyperlink" Target="http://ja.wikipedia.org/wiki/%E5%9B%9B%E6%97%A5%E5%B8%82%E5%B8%82" TargetMode="External"/><Relationship Id="rId197" Type="http://schemas.openxmlformats.org/officeDocument/2006/relationships/hyperlink" Target="http://ja.wikipedia.org/wiki/%E5%A0%BA%E6%B8%AF%E7%99%BA%E9%9B%BB%E6%89%80" TargetMode="External"/><Relationship Id="rId341" Type="http://schemas.openxmlformats.org/officeDocument/2006/relationships/hyperlink" Target="http://ja.wikipedia.org/wiki/%E7%81%AF%E6%B2%B9" TargetMode="External"/><Relationship Id="rId362" Type="http://schemas.openxmlformats.org/officeDocument/2006/relationships/hyperlink" Target="http://ja.wikipedia.org/w/index.php?title=%E6%97%A5%E6%9C%AC%E8%A3%BD%E7%B4%99%E5%AF%8C%E5%A3%AB%E5%B7%A5%E5%A0%B4&amp;action=edit&amp;redlink=1" TargetMode="External"/><Relationship Id="rId383" Type="http://schemas.openxmlformats.org/officeDocument/2006/relationships/hyperlink" Target="http://ja.wikipedia.org/wiki/%E6%B3%89%E5%8C%97%E5%A4%A9%E7%84%B6%E3%82%AC%E3%82%B9%E7%99%BA%E9%9B%BB%E6%89%80" TargetMode="External"/><Relationship Id="rId418" Type="http://schemas.openxmlformats.org/officeDocument/2006/relationships/hyperlink" Target="http://ja.wikipedia.org/wiki/%E6%88%B8%E7%95%91%E5%8C%BA" TargetMode="External"/><Relationship Id="rId201" Type="http://schemas.openxmlformats.org/officeDocument/2006/relationships/hyperlink" Target="http://ja.wikipedia.org/wiki/%E9%96%A2%E8%A5%BF%E5%9B%BD%E9%9A%9B%E7%A9%BA%E6%B8%AF%E3%82%A8%E3%83%8D%E3%83%AB%E3%82%AE%E3%83%BC%E3%82%BB%E3%83%B3%E3%82%BF%E3%83%BC" TargetMode="External"/><Relationship Id="rId222" Type="http://schemas.openxmlformats.org/officeDocument/2006/relationships/hyperlink" Target="http://ja.wikipedia.org/wiki/%E7%8E%89%E5%B3%B6%E7%99%BA%E9%9B%BB%E6%89%80" TargetMode="External"/><Relationship Id="rId243" Type="http://schemas.openxmlformats.org/officeDocument/2006/relationships/hyperlink" Target="http://ja.wikipedia.org/wiki/%E7%A6%8F%E5%B1%B1%E5%B8%82" TargetMode="External"/><Relationship Id="rId264" Type="http://schemas.openxmlformats.org/officeDocument/2006/relationships/hyperlink" Target="http://ja.wikipedia.org/wiki/%E5%A4%A7%E5%88%86%E5%85%B1%E5%90%8C%E7%81%AB%E5%8A%9B" TargetMode="External"/><Relationship Id="rId285" Type="http://schemas.openxmlformats.org/officeDocument/2006/relationships/hyperlink" Target="http://ja.wikipedia.org/wiki/%E7%9F%B3%E5%B7%9D%E7%9F%B3%E7%82%AD%E7%81%AB%E5%8A%9B%E7%99%BA%E9%9B%BB%E6%89%80" TargetMode="External"/><Relationship Id="rId17" Type="http://schemas.openxmlformats.org/officeDocument/2006/relationships/hyperlink" Target="http://ja.wikipedia.org/wiki/%E6%9D%B1%E5%8C%97%E5%9C%B0%E6%96%B9%E5%A4%AA%E5%B9%B3%E6%B4%8B%E6%B2%96%E5%9C%B0%E9%9C%87" TargetMode="External"/><Relationship Id="rId38" Type="http://schemas.openxmlformats.org/officeDocument/2006/relationships/hyperlink" Target="http://ja.wikipedia.org/wiki/%E6%B2%B8%E9%A8%B0%E6%B0%B4%E5%9E%8B%E5%8E%9F%E5%AD%90%E7%82%89" TargetMode="External"/><Relationship Id="rId59" Type="http://schemas.openxmlformats.org/officeDocument/2006/relationships/hyperlink" Target="http://ja.wikipedia.org/wiki/%E5%B7%9D%E5%86%85%E5%8E%9F%E5%AD%90%E5%8A%9B%E7%99%BA%E9%9B%BB%E6%89%80" TargetMode="External"/><Relationship Id="rId103" Type="http://schemas.openxmlformats.org/officeDocument/2006/relationships/hyperlink" Target="http://ja.wikipedia.org/wiki/%E6%96%B0%E6%BD%9F%E7%81%AB%E5%8A%9B%E7%99%BA%E9%9B%BB%E6%89%80" TargetMode="External"/><Relationship Id="rId124" Type="http://schemas.openxmlformats.org/officeDocument/2006/relationships/hyperlink" Target="http://ja.wikipedia.org/wiki/%E7%A5%9E%E6%A0%96%E5%B8%82" TargetMode="External"/><Relationship Id="rId310" Type="http://schemas.openxmlformats.org/officeDocument/2006/relationships/hyperlink" Target="http://ja.wikipedia.org/wiki/%E7%B3%B8%E9%AD%9A%E5%B7%9D%E7%99%BA%E9%9B%BB%E6%89%80" TargetMode="External"/><Relationship Id="rId70" Type="http://schemas.openxmlformats.org/officeDocument/2006/relationships/hyperlink" Target="http://ja.wikipedia.org/wiki/%E8%8B%AB%E5%B0%8F%E7%89%A7%E7%99%BA%E9%9B%BB%E6%89%80" TargetMode="External"/><Relationship Id="rId91" Type="http://schemas.openxmlformats.org/officeDocument/2006/relationships/hyperlink" Target="http://ja.wikipedia.org/wiki/%E8%8B%AB%E5%B0%8F%E7%89%A7%E5%85%B1%E5%90%8C%E7%81%AB%E5%8A%9B%E7%99%BA%E9%9B%BB%E6%89%80" TargetMode="External"/><Relationship Id="rId145" Type="http://schemas.openxmlformats.org/officeDocument/2006/relationships/hyperlink" Target="http://ja.wikipedia.org/wiki/%E8%BB%BD%E6%B2%B9" TargetMode="External"/><Relationship Id="rId166" Type="http://schemas.openxmlformats.org/officeDocument/2006/relationships/hyperlink" Target="http://ja.wikipedia.org/wiki/%E7%9F%B3%E7%82%AD" TargetMode="External"/><Relationship Id="rId187" Type="http://schemas.openxmlformats.org/officeDocument/2006/relationships/hyperlink" Target="http://ja.wikipedia.org/wiki/%E7%A6%8F%E4%BA%95%E7%81%AB%E5%8A%9B%E7%99%BA%E9%9B%BB%E6%89%80" TargetMode="External"/><Relationship Id="rId331" Type="http://schemas.openxmlformats.org/officeDocument/2006/relationships/hyperlink" Target="http://ja.wikipedia.org/wiki/%E3%82%B3%E3%82%B9%E3%83%A2%E7%9F%B3%E6%B2%B9" TargetMode="External"/><Relationship Id="rId352" Type="http://schemas.openxmlformats.org/officeDocument/2006/relationships/hyperlink" Target="http://ja.wikipedia.org/wiki/JX%E6%97%A5%E9%89%B1%E6%97%A5%E7%9F%B3%E3%82%A8%E3%83%8D%E3%83%AB%E3%82%AE%E3%83%BC%E6%A8%AA%E6%B5%9C%E8%A3%BD%E9%80%A0%E6%89%80" TargetMode="External"/><Relationship Id="rId373" Type="http://schemas.openxmlformats.org/officeDocument/2006/relationships/hyperlink" Target="http://ja.wikipedia.org/w/index.php?title=%E3%82%B3%E3%82%B9%E3%83%A2%E7%9F%B3%E6%B2%B9%E5%9B%9B%E6%97%A5%E5%B8%82%E8%A3%BD%E6%B2%B9%E6%89%80&amp;action=edit&amp;redlink=1" TargetMode="External"/><Relationship Id="rId394" Type="http://schemas.openxmlformats.org/officeDocument/2006/relationships/hyperlink" Target="http://ja.wikipedia.org/wiki/%E5%A7%AB%E8%B7%AF%E5%B8%82" TargetMode="External"/><Relationship Id="rId408" Type="http://schemas.openxmlformats.org/officeDocument/2006/relationships/hyperlink" Target="http://ja.wikipedia.org/wiki/%E5%A3%AC%E7%94%9F%E5%B7%9D%E7%81%AB%E5%8A%9B%E7%99%BA%E9%9B%BB%E6%89%80" TargetMode="External"/><Relationship Id="rId1" Type="http://schemas.openxmlformats.org/officeDocument/2006/relationships/hyperlink" Target="http://ja.wikipedia.org/wiki/%E6%B3%8A%E7%99%BA%E9%9B%BB%E6%89%80" TargetMode="External"/><Relationship Id="rId212" Type="http://schemas.openxmlformats.org/officeDocument/2006/relationships/hyperlink" Target="http://ja.wikipedia.org/wiki/%E5%BE%A1%E5%9D%8A%E5%B8%82" TargetMode="External"/><Relationship Id="rId233" Type="http://schemas.openxmlformats.org/officeDocument/2006/relationships/hyperlink" Target="http://ja.wikipedia.org/wiki/%E4%B8%8B%E9%96%A2%E7%99%BA%E9%9B%BB%E6%89%80" TargetMode="External"/><Relationship Id="rId254" Type="http://schemas.openxmlformats.org/officeDocument/2006/relationships/hyperlink" Target="http://ja.wikipedia.org/wiki/%E6%96%B0%E5%A4%A7%E5%88%86%E7%99%BA%E9%9B%BB%E6%89%80" TargetMode="External"/><Relationship Id="rId28" Type="http://schemas.openxmlformats.org/officeDocument/2006/relationships/hyperlink" Target="http://ja.wikipedia.org/wiki/%E4%B8%AD%E9%83%A8%E9%9B%BB%E5%8A%9B" TargetMode="External"/><Relationship Id="rId49" Type="http://schemas.openxmlformats.org/officeDocument/2006/relationships/hyperlink" Target="http://ja.wikipedia.org/wiki/%E5%B3%B6%E6%A0%B9%E5%8E%9F%E5%AD%90%E5%8A%9B%E7%99%BA%E9%9B%BB%E6%89%80" TargetMode="External"/><Relationship Id="rId114" Type="http://schemas.openxmlformats.org/officeDocument/2006/relationships/hyperlink" Target="http://ja.wikipedia.org/wiki/%E9%85%92%E7%94%B0%E5%85%B1%E5%90%8C%E7%81%AB%E5%8A%9B%E7%99%BA%E9%9B%BB" TargetMode="External"/><Relationship Id="rId275" Type="http://schemas.openxmlformats.org/officeDocument/2006/relationships/hyperlink" Target="http://ja.wikipedia.org/wiki/%E7%9F%B3%E5%9E%A3%E7%99%BA%E9%9B%BB%E6%89%80" TargetMode="External"/><Relationship Id="rId296" Type="http://schemas.openxmlformats.org/officeDocument/2006/relationships/hyperlink" Target="http://ja.wikipedia.org/wiki/JX%E6%97%A5%E9%89%B1%E6%97%A5%E7%9F%B3%E3%82%A8%E3%83%8D%E3%83%AB%E3%82%AE%E3%83%BC" TargetMode="External"/><Relationship Id="rId300" Type="http://schemas.openxmlformats.org/officeDocument/2006/relationships/hyperlink" Target="http://ja.wikipedia.org/w/index.php?title=%E6%97%A5%E6%9C%AC%E8%A3%BD%E7%B4%99%E7%9F%B3%E5%B7%BB%E5%B7%A5%E5%A0%B4&amp;action=edit&amp;redlink=1" TargetMode="External"/><Relationship Id="rId60" Type="http://schemas.openxmlformats.org/officeDocument/2006/relationships/hyperlink" Target="http://ja.wikipedia.org/wiki/%E4%B9%9D%E5%B7%9E%E9%9B%BB%E5%8A%9B" TargetMode="External"/><Relationship Id="rId81" Type="http://schemas.openxmlformats.org/officeDocument/2006/relationships/hyperlink" Target="http://ja.wikipedia.org/wiki/%E9%9F%B3%E5%88%A5%E7%99%BA%E9%9B%BB%E6%89%80" TargetMode="External"/><Relationship Id="rId135" Type="http://schemas.openxmlformats.org/officeDocument/2006/relationships/hyperlink" Target="http://ja.wikipedia.org/wiki/%E5%93%81%E5%B7%9D%E7%81%AB%E5%8A%9B%E7%99%BA%E9%9B%BB%E6%89%80" TargetMode="External"/><Relationship Id="rId156" Type="http://schemas.openxmlformats.org/officeDocument/2006/relationships/hyperlink" Target="http://ja.wikipedia.org/wiki/%E9%B9%BF%E5%B3%B6%E5%85%B1%E5%90%8C%E7%81%AB%E5%8A%9B" TargetMode="External"/><Relationship Id="rId177" Type="http://schemas.openxmlformats.org/officeDocument/2006/relationships/hyperlink" Target="http://ja.wikipedia.org/wiki/%E4%B8%8A%E8%B6%8A%E7%81%AB%E5%8A%9B%E7%99%BA%E9%9B%BB%E6%89%80" TargetMode="External"/><Relationship Id="rId198" Type="http://schemas.openxmlformats.org/officeDocument/2006/relationships/hyperlink" Target="http://ja.wikipedia.org/wiki/LNG" TargetMode="External"/><Relationship Id="rId321" Type="http://schemas.openxmlformats.org/officeDocument/2006/relationships/hyperlink" Target="http://ja.wikipedia.org/wiki/%E3%82%B5%E3%83%9F%E3%83%83%E3%83%88%E7%BE%8E%E6%B5%9C%E3%83%91%E3%83%AF%E3%83%BC%E5%8D%83%E8%91%89%E3%81%BF%E3%81%AA%E3%81%A8%E7%99%BA%E9%9B%BB%E6%89%80" TargetMode="External"/><Relationship Id="rId342" Type="http://schemas.openxmlformats.org/officeDocument/2006/relationships/hyperlink" Target="http://ja.wikipedia.org/wiki/%E6%9D%B1%E6%97%A5%E6%9C%AC%E6%97%85%E5%AE%A2%E9%89%84%E9%81%93" TargetMode="External"/><Relationship Id="rId363" Type="http://schemas.openxmlformats.org/officeDocument/2006/relationships/hyperlink" Target="http://ja.wikipedia.org/w/index.php?title=%E5%A4%A7%E7%8E%8B%E8%A3%BD%E7%B4%99%E5%8F%AF%E5%85%90%E5%B7%A5%E5%A0%B4&amp;action=edit&amp;redlink=1" TargetMode="External"/><Relationship Id="rId384" Type="http://schemas.openxmlformats.org/officeDocument/2006/relationships/hyperlink" Target="http://ja.wikipedia.org/wiki/%E4%B8%AD%E5%A4%AE%E5%8C%BA_(%E5%A4%A7%E9%98%AA%E5%B8%82)" TargetMode="External"/><Relationship Id="rId419" Type="http://schemas.openxmlformats.org/officeDocument/2006/relationships/hyperlink" Target="http://ja.wikipedia.org/wiki/%E6%96%B0%E6%97%A5%E9%90%B5%E4%BD%8F%E9%87%91%E5%A4%A7%E5%88%86%E8%A3%BD%E9%90%B5%E6%89%80" TargetMode="External"/><Relationship Id="rId202" Type="http://schemas.openxmlformats.org/officeDocument/2006/relationships/hyperlink" Target="http://ja.wikipedia.org/wiki/%E7%94%B0%E5%B0%BB%E7%94%BA" TargetMode="External"/><Relationship Id="rId223" Type="http://schemas.openxmlformats.org/officeDocument/2006/relationships/hyperlink" Target="http://ja.wikipedia.org/wiki/%E5%A4%A7%E5%B4%8E%E7%99%BA%E9%9B%BB%E6%89%80" TargetMode="External"/><Relationship Id="rId244" Type="http://schemas.openxmlformats.org/officeDocument/2006/relationships/hyperlink" Target="http://ja.wikipedia.org/wiki/%E7%80%AC%E6%88%B8%E5%86%85%E5%85%B1%E5%90%8C%E7%81%AB%E5%8A%9B" TargetMode="External"/><Relationship Id="rId18" Type="http://schemas.openxmlformats.org/officeDocument/2006/relationships/hyperlink" Target="http://ja.wikipedia.org/wiki/%E6%9D%B1%E6%B5%B7%E7%AC%AC%E4%BA%8C%E7%99%BA%E9%9B%BB%E6%89%80" TargetMode="External"/><Relationship Id="rId39" Type="http://schemas.openxmlformats.org/officeDocument/2006/relationships/hyperlink" Target="http://ja.wikipedia.org/wiki/%E6%94%B9%E8%89%AF%E5%9E%8B%E5%8A%A0%E5%9C%A7%E6%B0%B4%E5%9E%8B%E8%BB%BD%E6%B0%B4%E7%82%89" TargetMode="External"/><Relationship Id="rId265" Type="http://schemas.openxmlformats.org/officeDocument/2006/relationships/hyperlink" Target="http://ja.wikipedia.org/wiki/%E7%89%A7%E6%B8%AF%E7%81%AB%E5%8A%9B%E7%99%BA%E9%9B%BB%E6%89%80" TargetMode="External"/><Relationship Id="rId286" Type="http://schemas.openxmlformats.org/officeDocument/2006/relationships/hyperlink" Target="http://ja.wikipedia.org/w/index.php?title=%E6%97%A5%E6%9C%AC%E8%A3%BD%E7%B4%99%E9%87%A7%E8%B7%AF%E5%B7%A5%E5%A0%B4&amp;action=edit&amp;redlink=1" TargetMode="External"/><Relationship Id="rId50" Type="http://schemas.openxmlformats.org/officeDocument/2006/relationships/hyperlink" Target="http://ja.wikipedia.org/wiki/%E4%B8%AD%E5%9B%BD%E9%9B%BB%E5%8A%9B" TargetMode="External"/><Relationship Id="rId104" Type="http://schemas.openxmlformats.org/officeDocument/2006/relationships/hyperlink" Target="http://ja.wikipedia.org/wiki/%E6%9D%B1%E6%96%B0%E6%BD%9F%E7%81%AB%E5%8A%9B%E7%99%BA%E9%9B%BB%E6%89%80" TargetMode="External"/><Relationship Id="rId125" Type="http://schemas.openxmlformats.org/officeDocument/2006/relationships/hyperlink" Target="http://ja.wikipedia.org/wiki/%E3%82%B3%E3%83%B3%E3%83%90%E3%82%A4%E3%83%B3%E3%83%89%E3%82%B5%E3%82%A4%E3%82%AF%E3%83%AB%E7%99%BA%E9%9B%BB" TargetMode="External"/><Relationship Id="rId146" Type="http://schemas.openxmlformats.org/officeDocument/2006/relationships/hyperlink" Target="http://ja.wikipedia.org/wiki/%E6%A8%AA%E9%A0%88%E8%B3%80%E5%B8%82" TargetMode="External"/><Relationship Id="rId167" Type="http://schemas.openxmlformats.org/officeDocument/2006/relationships/hyperlink" Target="http://ja.wikipedia.org/wiki/%E7%A2%A7%E5%8D%97%E5%B8%82" TargetMode="External"/><Relationship Id="rId188" Type="http://schemas.openxmlformats.org/officeDocument/2006/relationships/hyperlink" Target="http://ja.wikipedia.org/wiki/%E6%95%A6%E8%B3%80%E7%81%AB%E5%8A%9B%E7%99%BA%E9%9B%BB%E6%89%80" TargetMode="External"/><Relationship Id="rId311" Type="http://schemas.openxmlformats.org/officeDocument/2006/relationships/hyperlink" Target="http://ja.wikipedia.org/wiki/%E6%97%A5%E7%AB%8B%E9%80%A0%E8%88%B9%E8%8C%A8%E5%9F%8E%E7%99%BA%E9%9B%BB%E6%89%80" TargetMode="External"/><Relationship Id="rId332" Type="http://schemas.openxmlformats.org/officeDocument/2006/relationships/hyperlink" Target="http://ja.wikipedia.org/w/index.php?title=%E5%87%BA%E5%85%89%E8%88%88%E7%94%A3%E5%8D%83%E8%91%89%E8%A3%BD%E6%B2%B9%E6%89%80&amp;action=edit&amp;redlink=1" TargetMode="External"/><Relationship Id="rId353" Type="http://schemas.openxmlformats.org/officeDocument/2006/relationships/hyperlink" Target="http://ja.wikipedia.org/wiki/%E7%A5%9E%E5%A5%88%E5%B7%9D%E5%8C%BA" TargetMode="External"/><Relationship Id="rId374" Type="http://schemas.openxmlformats.org/officeDocument/2006/relationships/hyperlink" Target="http://ja.wikipedia.org/w/index.php?title=%E3%82%B3%E3%82%B9%E3%83%A2%E7%9F%B3%E6%B2%B9%E5%9B%9B%E6%97%A5%E5%B8%82%E9%9C%9E%E7%99%BA%E9%9B%BB%E6%89%80&amp;action=edit&amp;redlink=1" TargetMode="External"/><Relationship Id="rId395" Type="http://schemas.openxmlformats.org/officeDocument/2006/relationships/hyperlink" Target="http://ja.wikipedia.org/wiki/JX%E6%97%A5%E9%89%B1%E6%97%A5%E7%9F%B3%E3%82%A8%E3%83%8D%E3%83%AB%E3%82%AE%E3%83%BC%E6%B0%B4%E5%B3%B6%E8%A3%BD%E6%B2%B9%E6%89%80" TargetMode="External"/><Relationship Id="rId409" Type="http://schemas.openxmlformats.org/officeDocument/2006/relationships/hyperlink" Target="http://ja.wikipedia.org/wiki/%E3%83%90%E3%82%A4%E3%82%AA%E3%83%9E%E3%82%B9" TargetMode="External"/><Relationship Id="rId71" Type="http://schemas.openxmlformats.org/officeDocument/2006/relationships/hyperlink" Target="http://ja.wikipedia.org/wiki/%E8%8B%AB%E5%B0%8F%E7%89%A7%E5%B8%82" TargetMode="External"/><Relationship Id="rId92" Type="http://schemas.openxmlformats.org/officeDocument/2006/relationships/hyperlink" Target="http://ja.wikipedia.org/wiki/%E9%87%8D%E6%B2%B9" TargetMode="External"/><Relationship Id="rId213" Type="http://schemas.openxmlformats.org/officeDocument/2006/relationships/hyperlink" Target="http://ja.wikipedia.org/w/index.php?title=%E5%92%8C%E6%AD%8C%E5%B1%B1%E7%99%BA%E9%9B%BB%E6%89%80&amp;action=edit&amp;redlink=1" TargetMode="External"/><Relationship Id="rId234" Type="http://schemas.openxmlformats.org/officeDocument/2006/relationships/hyperlink" Target="http://ja.wikipedia.org/wiki/%E4%B8%8B%E9%96%A2%E5%B8%82" TargetMode="External"/><Relationship Id="rId420" Type="http://schemas.openxmlformats.org/officeDocument/2006/relationships/hyperlink" Target="http://ja.wikipedia.org/wiki/JX%E6%97%A5%E9%89%B1%E6%97%A5%E7%9F%B3%E3%82%A8%E3%83%8D%E3%83%AB%E3%82%AE%E3%83%BC%E5%A4%A7%E5%88%86%E8%A3%BD%E6%B2%B9%E6%89%80" TargetMode="External"/><Relationship Id="rId2" Type="http://schemas.openxmlformats.org/officeDocument/2006/relationships/hyperlink" Target="http://ja.wikipedia.org/wiki/%E5%8C%97%E6%B5%B7%E9%81%93%E9%9B%BB%E5%8A%9B" TargetMode="External"/><Relationship Id="rId29" Type="http://schemas.openxmlformats.org/officeDocument/2006/relationships/hyperlink" Target="http://ja.wikipedia.org/wiki/%E6%B2%B8%E9%A8%B0%E6%B0%B4%E5%9E%8B%E5%8E%9F%E5%AD%90%E7%82%89" TargetMode="External"/><Relationship Id="rId255" Type="http://schemas.openxmlformats.org/officeDocument/2006/relationships/hyperlink" Target="http://ja.wikipedia.org/wiki/%E3%82%B3%E3%83%B3%E3%83%90%E3%82%A4%E3%83%B3%E3%83%89%E3%82%B5%E3%82%A4%E3%82%AF%E3%83%AB%E7%99%BA%E9%9B%BB" TargetMode="External"/><Relationship Id="rId276" Type="http://schemas.openxmlformats.org/officeDocument/2006/relationships/hyperlink" Target="http://ja.wikipedia.org/wiki/%E7%9F%B3%E5%9E%A3%E5%B8%82" TargetMode="External"/><Relationship Id="rId297" Type="http://schemas.openxmlformats.org/officeDocument/2006/relationships/hyperlink" Target="http://ja.wikipedia.org/wiki/%E6%96%B0%E6%97%A5%E9%90%B5%E4%BD%8F%E9%87%91%E5%AE%A4%E8%98%AD%E8%A3%BD%E9%90%B5%E6%89%80" TargetMode="External"/><Relationship Id="rId40" Type="http://schemas.openxmlformats.org/officeDocument/2006/relationships/hyperlink" Target="http://ja.wikipedia.org/wiki/%E7%BE%8E%E6%B5%9C%E7%99%BA%E9%9B%BB%E6%89%80" TargetMode="External"/><Relationship Id="rId115" Type="http://schemas.openxmlformats.org/officeDocument/2006/relationships/hyperlink" Target="http://ja.wikipedia.org/wiki/%E6%96%B0%E5%9C%B0%E7%99%BA%E9%9B%BB%E6%89%80" TargetMode="External"/><Relationship Id="rId136" Type="http://schemas.openxmlformats.org/officeDocument/2006/relationships/hyperlink" Target="http://ja.wikipedia.org/wiki/%E9%83%BD%E5%B8%82%E3%82%AC%E3%82%B9" TargetMode="External"/><Relationship Id="rId157" Type="http://schemas.openxmlformats.org/officeDocument/2006/relationships/hyperlink" Target="http://ja.wikipedia.org/wiki/%E5%90%9B%E6%B4%A5%E5%85%B1%E5%90%8C%E7%99%BA%E9%9B%BB%E6%89%80" TargetMode="External"/><Relationship Id="rId178" Type="http://schemas.openxmlformats.org/officeDocument/2006/relationships/hyperlink" Target="http://ja.wikipedia.org/w/index.php?title=%E7%A5%9E%E5%B3%B6%E7%99%BA%E9%9B%BB%E6%89%80&amp;action=edit&amp;redlink=1" TargetMode="External"/><Relationship Id="rId301" Type="http://schemas.openxmlformats.org/officeDocument/2006/relationships/hyperlink" Target="http://ja.wikipedia.org/wiki/JX%E6%97%A5%E9%89%B1%E6%97%A5%E7%9F%B3%E3%82%A8%E3%83%8D%E3%83%AB%E3%82%AE%E3%83%BC%E4%BB%99%E5%8F%B0%E8%A3%BD%E6%B2%B9%E6%89%80" TargetMode="External"/><Relationship Id="rId322" Type="http://schemas.openxmlformats.org/officeDocument/2006/relationships/hyperlink" Target="http://ja.wikipedia.org/wiki/%E3%82%B5%E3%83%9F%E3%83%83%E3%83%88%E3%82%A8%E3%83%8A%E3%82%B8%E3%83%BC" TargetMode="External"/><Relationship Id="rId343" Type="http://schemas.openxmlformats.org/officeDocument/2006/relationships/hyperlink" Target="http://ja.wikipedia.org/wiki/%E5%B7%9D%E5%B4%8E%E5%A4%A9%E7%84%B6%E3%82%AC%E3%82%B9%E7%99%BA%E9%9B%BB" TargetMode="External"/><Relationship Id="rId364" Type="http://schemas.openxmlformats.org/officeDocument/2006/relationships/hyperlink" Target="http://ja.wikipedia.org/wiki/%E5%A4%A7%E7%8E%8B%E8%A3%BD%E7%B4%99" TargetMode="External"/><Relationship Id="rId61" Type="http://schemas.openxmlformats.org/officeDocument/2006/relationships/hyperlink" Target="http://ja.wikipedia.org/wiki/%E5%8A%A0%E5%9C%A7%E6%B0%B4%E5%9E%8B%E5%8E%9F%E5%AD%90%E7%82%89" TargetMode="External"/><Relationship Id="rId82" Type="http://schemas.openxmlformats.org/officeDocument/2006/relationships/hyperlink" Target="http://ja.wikipedia.org/wiki/%E8%BB%BD%E6%B2%B9" TargetMode="External"/><Relationship Id="rId199" Type="http://schemas.openxmlformats.org/officeDocument/2006/relationships/hyperlink" Target="http://ja.wikipedia.org/wiki/%E3%82%B3%E3%83%B3%E3%83%90%E3%82%A4%E3%83%B3%E3%83%89%E3%82%B5%E3%82%A4%E3%82%AF%E3%83%AB%E7%99%BA%E9%9B%BB" TargetMode="External"/><Relationship Id="rId203" Type="http://schemas.openxmlformats.org/officeDocument/2006/relationships/hyperlink" Target="http://ja.wikipedia.org/wiki/%E3%82%AC%E3%82%B9%E3%82%BF%E3%83%BC%E3%83%93%E3%83%B3" TargetMode="External"/><Relationship Id="rId385" Type="http://schemas.openxmlformats.org/officeDocument/2006/relationships/hyperlink" Target="http://ja.wikipedia.org/wiki/%E6%B3%89%E5%8C%97%E5%A4%A9%E7%84%B6%E3%82%AC%E3%82%B9%E7%99%BA%E9%9B%BB" TargetMode="External"/><Relationship Id="rId19" Type="http://schemas.openxmlformats.org/officeDocument/2006/relationships/hyperlink" Target="http://ja.wikipedia.org/wiki/%E6%97%A5%E6%9C%AC%E5%8E%9F%E5%AD%90%E5%8A%9B%E7%99%BA%E9%9B%BB" TargetMode="External"/><Relationship Id="rId224" Type="http://schemas.openxmlformats.org/officeDocument/2006/relationships/hyperlink" Target="http://ja.wikipedia.org/wiki/%E3%82%B3%E3%83%B3%E3%83%90%E3%82%A4%E3%83%B3%E3%83%89%E3%82%B5%E3%82%A4%E3%82%AF%E3%83%AB%E7%99%BA%E9%9B%BB" TargetMode="External"/><Relationship Id="rId245" Type="http://schemas.openxmlformats.org/officeDocument/2006/relationships/hyperlink" Target="http://ja.wikipedia.org/wiki/%E6%96%B0%E5%B0%8F%E5%80%89%E7%99%BA%E9%9B%BB%E6%89%80" TargetMode="External"/><Relationship Id="rId266" Type="http://schemas.openxmlformats.org/officeDocument/2006/relationships/hyperlink" Target="http://ja.wikipedia.org/wiki/%E7%9F%B3%E5%B7%9D%E7%81%AB%E5%8A%9B%E7%99%BA%E9%9B%BB%E6%89%80" TargetMode="External"/><Relationship Id="rId287" Type="http://schemas.openxmlformats.org/officeDocument/2006/relationships/hyperlink" Target="http://ja.wikipedia.org/wiki/%E7%9F%B3%E7%82%AD" TargetMode="External"/><Relationship Id="rId410" Type="http://schemas.openxmlformats.org/officeDocument/2006/relationships/hyperlink" Target="http://ja.wikipedia.org/wiki/%E4%BD%8F%E5%8F%8B%E5%85%B1%E5%90%8C%E9%9B%BB%E5%8A%9B" TargetMode="External"/><Relationship Id="rId30" Type="http://schemas.openxmlformats.org/officeDocument/2006/relationships/hyperlink" Target="http://ja.wikipedia.org/wiki/%E6%94%B9%E8%89%AF%E5%9E%8B%E6%B2%B8%E9%A8%B0%E6%B0%B4%E5%9E%8B%E8%BB%BD%E6%B0%B4%E7%82%89" TargetMode="External"/><Relationship Id="rId105" Type="http://schemas.openxmlformats.org/officeDocument/2006/relationships/hyperlink" Target="http://ja.wikipedia.org/wiki/%E4%B8%8A%E8%B6%8A%E7%81%AB%E5%8A%9B%E7%99%BA%E9%9B%BB%E6%89%80" TargetMode="External"/><Relationship Id="rId126" Type="http://schemas.openxmlformats.org/officeDocument/2006/relationships/hyperlink" Target="http://ja.wikipedia.org/wiki/%E5%8D%83%E8%91%89%E7%81%AB%E5%8A%9B%E7%99%BA%E9%9B%BB%E6%89%80" TargetMode="External"/><Relationship Id="rId147" Type="http://schemas.openxmlformats.org/officeDocument/2006/relationships/hyperlink" Target="http://ja.wikipedia.org/wiki/%E6%96%B0%E5%9C%B0%E7%99%BA%E9%9B%BB%E6%89%80" TargetMode="External"/><Relationship Id="rId168" Type="http://schemas.openxmlformats.org/officeDocument/2006/relationships/hyperlink" Target="http://ja.wikipedia.org/wiki/%E6%96%B0%E5%90%8D%E5%8F%A4%E5%B1%8B%E7%81%AB%E5%8A%9B%E7%99%BA%E9%9B%BB%E6%89%80" TargetMode="External"/><Relationship Id="rId312" Type="http://schemas.openxmlformats.org/officeDocument/2006/relationships/hyperlink" Target="http://ja.wikipedia.org/wiki/%E6%97%A5%E7%AB%8B%E9%80%A0%E8%88%B9" TargetMode="External"/><Relationship Id="rId333" Type="http://schemas.openxmlformats.org/officeDocument/2006/relationships/hyperlink" Target="http://ja.wikipedia.org/wiki/%E3%83%99%E3%82%A4%E3%82%B5%E3%82%A4%E3%83%89%E3%82%A8%E3%83%8A%E3%82%B8%E3%83%BC%E5%B8%82%E5%8E%9F%E7%99%BA%E9%9B%BB%E6%89%80" TargetMode="External"/><Relationship Id="rId354" Type="http://schemas.openxmlformats.org/officeDocument/2006/relationships/hyperlink" Target="http://ja.wikipedia.org/wiki/JX%E6%97%A5%E9%89%B1%E6%97%A5%E7%9F%B3%E3%82%A8%E3%83%8D%E3%83%AB%E3%82%AE%E3%83%BC%E6%A0%B9%E5%B2%B8%E8%A3%BD%E6%B2%B9%E6%89%80" TargetMode="External"/><Relationship Id="rId51" Type="http://schemas.openxmlformats.org/officeDocument/2006/relationships/hyperlink" Target="http://ja.wikipedia.org/wiki/%E6%B2%B8%E9%A8%B0%E6%B0%B4%E5%9E%8B%E5%8E%9F%E5%AD%90%E7%82%89" TargetMode="External"/><Relationship Id="rId72" Type="http://schemas.openxmlformats.org/officeDocument/2006/relationships/hyperlink" Target="http://ja.wikipedia.org/wiki/%E4%BC%8A%E9%81%94%E7%99%BA%E9%9B%BB%E6%89%80" TargetMode="External"/><Relationship Id="rId93" Type="http://schemas.openxmlformats.org/officeDocument/2006/relationships/hyperlink" Target="http://ja.wikipedia.org/wiki/%E5%8C%97%E6%B5%B7%E9%81%93%E3%83%91%E3%83%AF%E3%83%BC%E3%82%A8%E3%83%B3%E3%82%B8%E3%83%8B%E3%82%A2%E3%83%AA%E3%83%B3%E3%82%B0" TargetMode="External"/><Relationship Id="rId189" Type="http://schemas.openxmlformats.org/officeDocument/2006/relationships/hyperlink" Target="http://ja.wikipedia.org/wiki/%E6%95%A6%E8%B3%80%E5%B8%82" TargetMode="External"/><Relationship Id="rId375" Type="http://schemas.openxmlformats.org/officeDocument/2006/relationships/hyperlink" Target="http://ja.wikipedia.org/w/index.php?title=%E6%9D%B1%E3%82%BD%E3%83%BC%E5%9B%9B%E6%97%A5%E5%B8%82%E4%BA%8B%E6%A5%AD%E6%89%80&amp;action=edit&amp;redlink=1" TargetMode="External"/><Relationship Id="rId396" Type="http://schemas.openxmlformats.org/officeDocument/2006/relationships/hyperlink" Target="http://ja.wikipedia.org/w/index.php?title=%E5%AE%87%E9%83%A8%E8%88%88%E7%94%A3%E5%AE%87%E9%83%A8%E7%9F%B3%E7%82%AD%E7%81%AB%E5%8A%9B%E7%99%BA%E9%9B%BB%E6%89%80&amp;action=edit&amp;redlink=1" TargetMode="External"/><Relationship Id="rId3" Type="http://schemas.openxmlformats.org/officeDocument/2006/relationships/hyperlink" Target="http://ja.wikipedia.org/wiki/%E5%8A%A0%E5%9C%A7%E6%B0%B4%E5%9E%8B%E5%8E%9F%E5%AD%90%E7%82%89" TargetMode="External"/><Relationship Id="rId214" Type="http://schemas.openxmlformats.org/officeDocument/2006/relationships/hyperlink" Target="http://ja.wikipedia.org/wiki/%E5%92%8C%E6%AD%8C%E5%B1%B1%E5%B8%82" TargetMode="External"/><Relationship Id="rId235" Type="http://schemas.openxmlformats.org/officeDocument/2006/relationships/hyperlink" Target="http://ja.wikipedia.org/w/index.php?title=%E9%BB%92%E6%9C%A8%E7%99%BA%E9%9B%BB%E6%89%80&amp;action=edit&amp;redlink=1" TargetMode="External"/><Relationship Id="rId256" Type="http://schemas.openxmlformats.org/officeDocument/2006/relationships/hyperlink" Target="http://ja.wikipedia.org/wiki/%E7%9B%B8%E6%B5%A6%E7%99%BA%E9%9B%BB%E6%89%80" TargetMode="External"/><Relationship Id="rId277" Type="http://schemas.openxmlformats.org/officeDocument/2006/relationships/hyperlink" Target="http://ja.wikipedia.org/wiki/%E7%A3%AF%E5%AD%90%E7%81%AB%E5%8A%9B%E7%99%BA%E9%9B%BB%E6%89%80" TargetMode="External"/><Relationship Id="rId298" Type="http://schemas.openxmlformats.org/officeDocument/2006/relationships/hyperlink" Target="http://ja.wikipedia.org/wiki/%E6%96%B0%E6%97%A5%E9%90%B5%E4%BD%8F%E9%87%91" TargetMode="External"/><Relationship Id="rId400" Type="http://schemas.openxmlformats.org/officeDocument/2006/relationships/hyperlink" Target="http://ja.wikipedia.org/wiki/%E5%B2%A9%E5%9B%BD%E5%B8%82" TargetMode="External"/><Relationship Id="rId421" Type="http://schemas.openxmlformats.org/officeDocument/2006/relationships/hyperlink" Target="http://ja.wikipedia.org/wiki/%E3%82%AC%E3%82%BD%E3%83%AA%E3%83%B3" TargetMode="External"/><Relationship Id="rId116" Type="http://schemas.openxmlformats.org/officeDocument/2006/relationships/hyperlink" Target="http://ja.wikipedia.org/wiki/%E7%9B%B8%E9%A6%AC%E5%85%B1%E5%90%8C%E7%81%AB%E5%8A%9B%E7%99%BA%E9%9B%BB" TargetMode="External"/><Relationship Id="rId137" Type="http://schemas.openxmlformats.org/officeDocument/2006/relationships/hyperlink" Target="http://ja.wikipedia.org/wiki/%E5%A4%A7%E4%BA%95%E7%81%AB%E5%8A%9B%E7%99%BA%E9%9B%BB%E6%89%80" TargetMode="External"/><Relationship Id="rId158" Type="http://schemas.openxmlformats.org/officeDocument/2006/relationships/hyperlink" Target="http://ja.wikipedia.org/wiki/%E5%90%9B%E6%B4%A5%E5%B8%82" TargetMode="External"/><Relationship Id="rId302" Type="http://schemas.openxmlformats.org/officeDocument/2006/relationships/hyperlink" Target="http://ja.wikipedia.org/wiki/%E4%BB%99%E5%8F%B0%E5%B8%82" TargetMode="External"/><Relationship Id="rId323" Type="http://schemas.openxmlformats.org/officeDocument/2006/relationships/hyperlink" Target="http://ja.wikipedia.org/wiki/%E7%BE%8E%E6%B5%9C%E3%82%B7%E3%83%BC%E3%82%B5%E3%82%A4%E3%83%89%E3%83%91%E3%83%AF%E3%83%BC%E6%96%B0%E6%B8%AF%E7%99%BA%E9%9B%BB%E6%89%80" TargetMode="External"/><Relationship Id="rId344" Type="http://schemas.openxmlformats.org/officeDocument/2006/relationships/hyperlink" Target="http://ja.wikipedia.org/wiki/%E6%9D%B1%E4%BA%AC%E7%93%A6%E6%96%AF" TargetMode="External"/><Relationship Id="rId20" Type="http://schemas.openxmlformats.org/officeDocument/2006/relationships/hyperlink" Target="http://ja.wikipedia.org/wiki/%E6%B2%B8%E9%A8%B0%E6%B0%B4%E5%9E%8B%E5%8E%9F%E5%AD%90%E7%82%89" TargetMode="External"/><Relationship Id="rId41" Type="http://schemas.openxmlformats.org/officeDocument/2006/relationships/hyperlink" Target="http://ja.wikipedia.org/wiki/%E9%96%A2%E8%A5%BF%E9%9B%BB%E5%8A%9B" TargetMode="External"/><Relationship Id="rId62" Type="http://schemas.openxmlformats.org/officeDocument/2006/relationships/hyperlink" Target="http://ja.wikipedia.org/wiki/%E6%94%B9%E8%89%AF%E5%9E%8B%E5%8A%A0%E5%9C%A7%E6%B0%B4%E5%9E%8B%E8%BB%BD%E6%B0%B4%E7%82%89" TargetMode="External"/><Relationship Id="rId83" Type="http://schemas.openxmlformats.org/officeDocument/2006/relationships/hyperlink" Target="http://ja.wikipedia.org/wiki/%E9%87%A7%E8%B7%AF%E5%B8%82" TargetMode="External"/><Relationship Id="rId179" Type="http://schemas.openxmlformats.org/officeDocument/2006/relationships/hyperlink" Target="http://ja.wikipedia.org/wiki/%E9%B3%A5%E7%BE%BD%E5%B8%82" TargetMode="External"/><Relationship Id="rId365" Type="http://schemas.openxmlformats.org/officeDocument/2006/relationships/hyperlink" Target="http://ja.wikipedia.org/w/index.php?title=%E6%98%8E%E6%B5%B7%E7%99%BA%E9%9B%BB%E8%B1%8A%E6%A9%8B%E7%99%BA%E9%9B%BB%E6%89%80&amp;action=edit&amp;redlink=1" TargetMode="External"/><Relationship Id="rId386" Type="http://schemas.openxmlformats.org/officeDocument/2006/relationships/hyperlink" Target="http://ja.wikipedia.org/wiki/JX%E6%97%A5%E9%89%B1%E6%97%A5%E7%9F%B3%E3%82%A8%E3%83%8D%E3%83%AB%E3%82%AE%E3%83%BC%E5%A4%A7%E9%98%AA%E8%A3%BD%E6%B2%B9%E6%89%80" TargetMode="External"/><Relationship Id="rId190" Type="http://schemas.openxmlformats.org/officeDocument/2006/relationships/hyperlink" Target="http://ja.wikipedia.org/w/index.php?title=%E8%88%B3%E5%80%89%E5%B3%B6%E7%99%BA%E9%9B%BB%E6%89%80&amp;action=edit&amp;redlink=1" TargetMode="External"/><Relationship Id="rId204" Type="http://schemas.openxmlformats.org/officeDocument/2006/relationships/hyperlink" Target="http://ja.wikipedia.org/wiki/%E5%A7%AB%E8%B7%AF%E7%AC%AC%E4%B8%80%E7%99%BA%E9%9B%BB%E6%89%80" TargetMode="External"/><Relationship Id="rId225" Type="http://schemas.openxmlformats.org/officeDocument/2006/relationships/hyperlink" Target="http://ja.wikipedia.org/wiki/%E5%B2%A9%E5%9B%BD%E7%99%BA%E9%9B%BB%E6%89%80" TargetMode="External"/><Relationship Id="rId246" Type="http://schemas.openxmlformats.org/officeDocument/2006/relationships/hyperlink" Target="http://ja.wikipedia.org/wiki/LNG" TargetMode="External"/><Relationship Id="rId267" Type="http://schemas.openxmlformats.org/officeDocument/2006/relationships/hyperlink" Target="http://ja.wikipedia.org/wiki/%E3%81%86%E3%82%8B%E3%81%BE%E5%B8%82" TargetMode="External"/><Relationship Id="rId288" Type="http://schemas.openxmlformats.org/officeDocument/2006/relationships/hyperlink" Target="http://ja.wikipedia.org/wiki/%E6%97%A5%E6%9C%AC%E8%A3%BD%E7%B4%99" TargetMode="External"/><Relationship Id="rId411" Type="http://schemas.openxmlformats.org/officeDocument/2006/relationships/hyperlink" Target="http://ja.wikipedia.org/wiki/%E6%96%B0%E5%B1%85%E6%B5%9C%E8%A5%BF%E7%81%AB%E5%8A%9B%E7%99%BA%E9%9B%BB%E6%89%80" TargetMode="External"/><Relationship Id="rId106" Type="http://schemas.openxmlformats.org/officeDocument/2006/relationships/hyperlink" Target="http://ja.wikipedia.org/wiki/%E4%B8%8A%E8%B6%8A%E5%B8%82" TargetMode="External"/><Relationship Id="rId127" Type="http://schemas.openxmlformats.org/officeDocument/2006/relationships/hyperlink" Target="http://ja.wikipedia.org/wiki/LNG" TargetMode="External"/><Relationship Id="rId313" Type="http://schemas.openxmlformats.org/officeDocument/2006/relationships/hyperlink" Target="http://ja.wikipedia.org/wiki/%E6%97%A5%E7%AB%8B%E8%87%A8%E6%B5%B7%E7%99%BA%E9%9B%BB%E6%89%80" TargetMode="External"/><Relationship Id="rId10" Type="http://schemas.openxmlformats.org/officeDocument/2006/relationships/hyperlink" Target="http://ja.wikipedia.org/wiki/%E5%A5%B3%E5%B7%9D%E5%8E%9F%E5%AD%90%E5%8A%9B%E7%99%BA%E9%9B%BB%E6%89%80" TargetMode="External"/><Relationship Id="rId31" Type="http://schemas.openxmlformats.org/officeDocument/2006/relationships/hyperlink" Target="http://ja.wikipedia.org/wiki/%E5%BF%97%E8%B3%80%E5%8E%9F%E5%AD%90%E5%8A%9B%E7%99%BA%E9%9B%BB%E6%89%80" TargetMode="External"/><Relationship Id="rId52" Type="http://schemas.openxmlformats.org/officeDocument/2006/relationships/hyperlink" Target="http://ja.wikipedia.org/wiki/%E6%94%B9%E8%89%AF%E5%9E%8B%E6%B2%B8%E9%A8%B0%E6%B0%B4%E5%9E%8B%E8%BB%BD%E6%B0%B4%E7%82%89" TargetMode="External"/><Relationship Id="rId73" Type="http://schemas.openxmlformats.org/officeDocument/2006/relationships/hyperlink" Target="http://ja.wikipedia.org/wiki/%E4%BC%8A%E9%81%94%E5%B8%82_(%E5%8C%97%E6%B5%B7%E9%81%93)" TargetMode="External"/><Relationship Id="rId94" Type="http://schemas.openxmlformats.org/officeDocument/2006/relationships/hyperlink" Target="http://ja.wikipedia.org/wiki/%E5%85%AB%E6%88%B8%E7%81%AB%E5%8A%9B%E7%99%BA%E9%9B%BB%E6%89%80" TargetMode="External"/><Relationship Id="rId148" Type="http://schemas.openxmlformats.org/officeDocument/2006/relationships/hyperlink" Target="http://ja.wikipedia.org/wiki/%E7%9B%B8%E9%A6%AC%E5%85%B1%E5%90%8C%E7%81%AB%E5%8A%9B%E7%99%BA%E9%9B%BB" TargetMode="External"/><Relationship Id="rId169" Type="http://schemas.openxmlformats.org/officeDocument/2006/relationships/hyperlink" Target="http://ja.wikipedia.org/wiki/%E7%9F%A5%E5%A4%9A%E7%AC%AC%E4%BA%8C%E7%81%AB%E5%8A%9B%E7%99%BA%E9%9B%BB%E6%89%80" TargetMode="External"/><Relationship Id="rId334" Type="http://schemas.openxmlformats.org/officeDocument/2006/relationships/hyperlink" Target="http://ja.wikipedia.org/wiki/%E5%B8%82%E5%8E%9F%E3%83%91%E3%83%AF%E3%83%BC%E5%B8%82%E5%8E%9F%E7%99%BA%E9%9B%BB%E6%89%80" TargetMode="External"/><Relationship Id="rId355" Type="http://schemas.openxmlformats.org/officeDocument/2006/relationships/hyperlink" Target="http://ja.wikipedia.org/wiki/%E7%A3%AF%E5%AD%90%E5%8C%BA" TargetMode="External"/><Relationship Id="rId376" Type="http://schemas.openxmlformats.org/officeDocument/2006/relationships/hyperlink" Target="http://ja.wikipedia.org/wiki/%E6%9D%B1%E3%82%BD%E3%83%BC" TargetMode="External"/><Relationship Id="rId397" Type="http://schemas.openxmlformats.org/officeDocument/2006/relationships/hyperlink" Target="http://ja.wikipedia.org/wiki/%E5%AE%87%E9%83%A8%E8%88%88%E7%94%A3" TargetMode="External"/><Relationship Id="rId4" Type="http://schemas.openxmlformats.org/officeDocument/2006/relationships/hyperlink" Target="http://ja.wikipedia.org/wiki/%E6%9D%B1%E9%80%9A%E5%8E%9F%E5%AD%90%E5%8A%9B%E7%99%BA%E9%9B%BB%E6%89%80" TargetMode="External"/><Relationship Id="rId180" Type="http://schemas.openxmlformats.org/officeDocument/2006/relationships/hyperlink" Target="http://ja.wikipedia.org/wiki/%E5%86%85%E7%87%83%E5%8A%9B%E7%99%BA%E9%9B%BB" TargetMode="External"/><Relationship Id="rId215" Type="http://schemas.openxmlformats.org/officeDocument/2006/relationships/hyperlink" Target="http://ja.wikipedia.org/wiki/%E5%92%8C%E6%AD%8C%E5%B1%B1%E5%85%B1%E5%90%8C%E7%99%BA%E9%9B%BB%E6%89%80" TargetMode="External"/><Relationship Id="rId236" Type="http://schemas.openxmlformats.org/officeDocument/2006/relationships/hyperlink" Target="http://ja.wikipedia.org/wiki/%E5%86%85%E7%87%83%E5%8A%9B%E7%99%BA%E9%9B%BB" TargetMode="External"/><Relationship Id="rId257" Type="http://schemas.openxmlformats.org/officeDocument/2006/relationships/hyperlink" Target="http://ja.wikipedia.org/wiki/%E4%BD%90%E4%B8%96%E4%BF%9D%E5%B8%82" TargetMode="External"/><Relationship Id="rId278" Type="http://schemas.openxmlformats.org/officeDocument/2006/relationships/hyperlink" Target="http://ja.wikipedia.org/wiki/%E7%9F%B3%E7%82%AD" TargetMode="External"/><Relationship Id="rId401" Type="http://schemas.openxmlformats.org/officeDocument/2006/relationships/hyperlink" Target="http://ja.wikipedia.org/wiki/JX%E6%97%A5%E9%89%B1%E6%97%A5%E7%9F%B3%E3%82%A8%E3%83%8D%E3%83%AB%E3%82%AE%E3%83%BC%E9%BA%BB%E9%87%8C%E5%B8%83%E8%A3%BD%E6%B2%B9%E6%89%80" TargetMode="External"/><Relationship Id="rId422" Type="http://schemas.openxmlformats.org/officeDocument/2006/relationships/printerSettings" Target="../printerSettings/printerSettings2.bin"/><Relationship Id="rId303" Type="http://schemas.openxmlformats.org/officeDocument/2006/relationships/hyperlink" Target="http://ja.wikipedia.org/wiki/%E3%82%B5%E3%83%9F%E3%83%83%E3%83%88%E5%B0%8F%E5%90%8D%E6%B5%9C%E3%82%A8%E3%82%B9%E3%83%91%E3%83%AF%E3%83%BC%E5%B0%8F%E5%90%8D%E6%B5%9C%E7%99%BA%E9%9B%BB%E6%89%80" TargetMode="External"/><Relationship Id="rId42" Type="http://schemas.openxmlformats.org/officeDocument/2006/relationships/hyperlink" Target="http://ja.wikipedia.org/wiki/%E5%8A%A0%E5%9C%A7%E6%B0%B4%E5%9E%8B%E5%8E%9F%E5%AD%90%E7%82%89" TargetMode="External"/><Relationship Id="rId84" Type="http://schemas.openxmlformats.org/officeDocument/2006/relationships/hyperlink" Target="http://ja.wikipedia.org/wiki/%E3%82%AC%E3%82%B9%E3%82%BF%E3%83%BC%E3%83%93%E3%83%B3" TargetMode="External"/><Relationship Id="rId138" Type="http://schemas.openxmlformats.org/officeDocument/2006/relationships/hyperlink" Target="http://ja.wikipedia.org/wiki/%E5%85%AB%E6%BD%AE_(%E5%93%81%E5%B7%9D%E5%8C%BA)" TargetMode="External"/><Relationship Id="rId345" Type="http://schemas.openxmlformats.org/officeDocument/2006/relationships/hyperlink" Target="http://ja.wikipedia.org/wiki/%E3%82%B8%E3%82%A7%E3%83%8D%E3%83%83%E3%82%AF%E3%82%B9%E6%B0%B4%E6%B1%9F%E7%99%BA%E9%9B%BB%E6%89%80" TargetMode="External"/><Relationship Id="rId387" Type="http://schemas.openxmlformats.org/officeDocument/2006/relationships/hyperlink" Target="http://ja.wikipedia.org/wiki/%E9%AB%98%E7%9F%B3%E5%B8%82" TargetMode="External"/><Relationship Id="rId191" Type="http://schemas.openxmlformats.org/officeDocument/2006/relationships/hyperlink" Target="http://ja.wikipedia.org/wiki/%E8%BC%AA%E5%B3%B6%E5%B8%82" TargetMode="External"/><Relationship Id="rId205" Type="http://schemas.openxmlformats.org/officeDocument/2006/relationships/hyperlink" Target="http://ja.wikipedia.org/wiki/%E5%A7%AB%E8%B7%AF%E7%AC%AC%E4%BA%8C%E7%99%BA%E9%9B%BB%E6%89%80" TargetMode="External"/><Relationship Id="rId247" Type="http://schemas.openxmlformats.org/officeDocument/2006/relationships/hyperlink" Target="http://ja.wikipedia.org/wiki/%E8%8B%85%E7%94%B0%E7%99%BA%E9%9B%BB%E6%89%80" TargetMode="External"/><Relationship Id="rId412" Type="http://schemas.openxmlformats.org/officeDocument/2006/relationships/hyperlink" Target="http://ja.wikipedia.org/wiki/%E6%96%B0%E5%B1%85%E6%B5%9C%E5%B8%82" TargetMode="External"/><Relationship Id="rId107" Type="http://schemas.openxmlformats.org/officeDocument/2006/relationships/hyperlink" Target="http://ja.wikipedia.org/w/index.php?title=%E9%A3%9B%E5%B3%B6%E7%81%AB%E5%8A%9B%E7%99%BA%E9%9B%BB%E6%89%80&amp;action=edit&amp;redlink=1" TargetMode="External"/><Relationship Id="rId289" Type="http://schemas.openxmlformats.org/officeDocument/2006/relationships/hyperlink" Target="http://ja.wikipedia.org/w/index.php?title=%E7%8E%8B%E5%AD%90%E8%A3%BD%E7%B4%99%E8%8B%AB%E5%B0%8F%E7%89%A7%E7%81%AB%E5%8A%9B%E7%99%BA%E9%9B%BB%E6%89%80&amp;action=edit&amp;redlink=1" TargetMode="External"/><Relationship Id="rId11" Type="http://schemas.openxmlformats.org/officeDocument/2006/relationships/hyperlink" Target="http://ja.wikipedia.org/wiki/%E6%9D%B1%E5%8C%97%E9%9B%BB%E5%8A%9B" TargetMode="External"/><Relationship Id="rId53" Type="http://schemas.openxmlformats.org/officeDocument/2006/relationships/hyperlink" Target="http://ja.wikipedia.org/wiki/%E4%BC%8A%E6%96%B9%E7%99%BA%E9%9B%BB%E6%89%80" TargetMode="External"/><Relationship Id="rId149" Type="http://schemas.openxmlformats.org/officeDocument/2006/relationships/hyperlink" Target="http://ja.wikipedia.org/wiki/%E5%8B%BF%E6%9D%A5%E7%99%BA%E9%9B%BB%E6%89%80" TargetMode="External"/><Relationship Id="rId314" Type="http://schemas.openxmlformats.org/officeDocument/2006/relationships/hyperlink" Target="http://ja.wikipedia.org/wiki/%E6%97%A5%E7%AB%8B%E5%B8%82" TargetMode="External"/><Relationship Id="rId356" Type="http://schemas.openxmlformats.org/officeDocument/2006/relationships/hyperlink" Target="http://ja.wikipedia.org/wiki/%E6%A8%AA%E9%A0%88%E8%B3%80%E3%83%91%E3%83%AF%E3%83%BC%E3%82%B9%E3%83%86%E3%83%BC%E3%82%B7%E3%83%A7%E3%83%B3" TargetMode="External"/><Relationship Id="rId398" Type="http://schemas.openxmlformats.org/officeDocument/2006/relationships/hyperlink" Target="http://ja.wikipedia.org/wiki/%E3%83%A6%E3%83%BC%E3%83%93%E3%83%BC%E3%82%A4%E3%83%BC%E3%83%91%E3%83%AF%E3%83%BC%E3%82%BB%E3%83%B3%E3%82%BF%E3%83%BC%E7%99%BA%E9%9B%BB%E6%89%80" TargetMode="External"/><Relationship Id="rId95" Type="http://schemas.openxmlformats.org/officeDocument/2006/relationships/hyperlink" Target="http://ja.wikipedia.org/wiki/%E3%82%B3%E3%83%B3%E3%83%90%E3%82%A4%E3%83%B3%E3%83%89%E3%82%B5%E3%82%A4%E3%82%AF%E3%83%AB%E7%99%BA%E9%9B%BB" TargetMode="External"/><Relationship Id="rId160" Type="http://schemas.openxmlformats.org/officeDocument/2006/relationships/hyperlink" Target="http://ja.wikipedia.org/wiki/%E7%9F%A5%E5%A4%9A%E7%81%AB%E5%8A%9B%E7%99%BA%E9%9B%BB%E6%89%80" TargetMode="External"/><Relationship Id="rId216" Type="http://schemas.openxmlformats.org/officeDocument/2006/relationships/hyperlink" Target="http://ja.wikipedia.org/wiki/%E5%92%8C%E6%AD%8C%E5%B1%B1%E5%85%B1%E5%90%8C%E7%81%AB%E5%8A%9B" TargetMode="External"/><Relationship Id="rId258" Type="http://schemas.openxmlformats.org/officeDocument/2006/relationships/hyperlink" Target="http://ja.wikipedia.org/wiki/%E8%8B%93%E5%8C%97%E7%99%BA%E9%9B%BB%E6%89%8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epc.or.jp/library/data/demand/__icsFiles/afieldfile/2014/04/30/jyuyou_k_fy2013.pd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49"/>
  <sheetViews>
    <sheetView workbookViewId="0">
      <selection activeCell="C4" sqref="C4"/>
    </sheetView>
  </sheetViews>
  <sheetFormatPr defaultRowHeight="13.5"/>
  <cols>
    <col min="1" max="1" width="25.875" customWidth="1"/>
    <col min="2" max="2" width="17.875" customWidth="1"/>
    <col min="3" max="3" width="13.625" customWidth="1"/>
    <col min="4" max="4" width="21.125" customWidth="1"/>
    <col min="5" max="5" width="38.375" customWidth="1"/>
    <col min="6" max="6" width="12.375" customWidth="1"/>
  </cols>
  <sheetData>
    <row r="3" spans="1:6" s="26" customFormat="1" ht="27">
      <c r="A3" s="27" t="s">
        <v>653</v>
      </c>
      <c r="B3" s="27" t="s">
        <v>654</v>
      </c>
      <c r="C3" s="27" t="s">
        <v>655</v>
      </c>
    </row>
    <row r="4" spans="1:6">
      <c r="A4">
        <v>2000000</v>
      </c>
      <c r="B4">
        <f>+A4*0.001163</f>
        <v>2326</v>
      </c>
      <c r="C4">
        <f>+B4/24</f>
        <v>96.916666666666671</v>
      </c>
      <c r="E4">
        <v>10000000</v>
      </c>
      <c r="F4">
        <f>+E4/C4</f>
        <v>103181.42734307823</v>
      </c>
    </row>
    <row r="8" spans="1:6" s="25" customFormat="1" ht="45" customHeight="1">
      <c r="A8" s="28" t="s">
        <v>649</v>
      </c>
      <c r="B8" s="28" t="s">
        <v>650</v>
      </c>
      <c r="C8" s="28" t="s">
        <v>651</v>
      </c>
      <c r="D8" s="28" t="s">
        <v>652</v>
      </c>
    </row>
    <row r="9" spans="1:6">
      <c r="F9" s="24"/>
    </row>
    <row r="10" spans="1:6">
      <c r="A10" s="24">
        <v>66467057000000</v>
      </c>
      <c r="B10">
        <f>+A10/24/30</f>
        <v>92315356944.444443</v>
      </c>
      <c r="C10">
        <v>125703000</v>
      </c>
      <c r="D10">
        <f>+B10/C10</f>
        <v>734.39263139658112</v>
      </c>
      <c r="F10" s="24"/>
    </row>
    <row r="11" spans="1:6">
      <c r="B11" s="22"/>
      <c r="C11" s="22"/>
      <c r="D11" s="22"/>
      <c r="F11" s="24"/>
    </row>
    <row r="13" spans="1:6" s="25" customFormat="1" ht="45" customHeight="1">
      <c r="A13" s="28" t="s">
        <v>661</v>
      </c>
      <c r="B13" s="28"/>
      <c r="C13" s="28"/>
      <c r="D13" s="28"/>
    </row>
    <row r="14" spans="1:6">
      <c r="A14">
        <f>+D10/C4</f>
        <v>7.5775679937738376</v>
      </c>
    </row>
    <row r="16" spans="1:6">
      <c r="A16" s="22" t="s">
        <v>656</v>
      </c>
      <c r="B16" s="26" t="s">
        <v>657</v>
      </c>
    </row>
    <row r="17" spans="1:5" ht="27">
      <c r="A17" s="28" t="s">
        <v>658</v>
      </c>
      <c r="B17" s="28" t="s">
        <v>650</v>
      </c>
      <c r="C17" s="28" t="s">
        <v>651</v>
      </c>
      <c r="D17" s="28" t="s">
        <v>652</v>
      </c>
    </row>
    <row r="18" spans="1:5">
      <c r="A18" s="24">
        <v>848541191000000</v>
      </c>
      <c r="B18">
        <f>+A18/24/365</f>
        <v>96865432762.557083</v>
      </c>
      <c r="C18">
        <v>125703000</v>
      </c>
      <c r="D18">
        <f>+B18/C18</f>
        <v>770.58966581988568</v>
      </c>
    </row>
    <row r="20" spans="1:5" ht="27">
      <c r="A20" s="28" t="s">
        <v>661</v>
      </c>
    </row>
    <row r="21" spans="1:5">
      <c r="A21">
        <f>+D18/C4</f>
        <v>7.9510541615121477</v>
      </c>
      <c r="D21">
        <f>+C18*A21</f>
        <v>999471361.26456153</v>
      </c>
    </row>
    <row r="24" spans="1:5" ht="27">
      <c r="A24" s="28" t="s">
        <v>659</v>
      </c>
      <c r="B24" s="28" t="s">
        <v>650</v>
      </c>
      <c r="C24" s="28" t="s">
        <v>660</v>
      </c>
      <c r="D24" s="28" t="s">
        <v>652</v>
      </c>
    </row>
    <row r="25" spans="1:5">
      <c r="A25">
        <v>345000</v>
      </c>
      <c r="B25">
        <f>+A25/24/30</f>
        <v>479.16666666666669</v>
      </c>
      <c r="C25">
        <v>4</v>
      </c>
      <c r="D25">
        <f>+B25/C25</f>
        <v>119.79166666666667</v>
      </c>
    </row>
    <row r="27" spans="1:5" ht="27">
      <c r="A27" s="28" t="s">
        <v>662</v>
      </c>
    </row>
    <row r="28" spans="1:5">
      <c r="A28">
        <f>+D25/C4</f>
        <v>1.2360275150472915</v>
      </c>
    </row>
    <row r="31" spans="1:5" ht="14.25" thickBot="1"/>
    <row r="32" spans="1:5" ht="75.75" thickBot="1">
      <c r="A32" s="29" t="s">
        <v>663</v>
      </c>
      <c r="B32" s="29" t="s">
        <v>664</v>
      </c>
      <c r="C32" s="29" t="s">
        <v>665</v>
      </c>
      <c r="D32" s="30" t="s">
        <v>666</v>
      </c>
      <c r="E32" s="29" t="s">
        <v>667</v>
      </c>
    </row>
    <row r="33" spans="1:7" ht="75.75" thickBot="1">
      <c r="A33" s="78" t="s">
        <v>668</v>
      </c>
      <c r="B33" s="81" t="s">
        <v>669</v>
      </c>
      <c r="C33" s="31" t="s">
        <v>670</v>
      </c>
      <c r="D33" s="31">
        <v>134</v>
      </c>
      <c r="E33" s="32">
        <f>+D33/665*7.9</f>
        <v>1.5918796992481203</v>
      </c>
    </row>
    <row r="34" spans="1:7" ht="75.75" thickBot="1">
      <c r="A34" s="79"/>
      <c r="B34" s="82"/>
      <c r="C34" s="31" t="s">
        <v>671</v>
      </c>
      <c r="D34" s="31">
        <v>89</v>
      </c>
      <c r="E34" s="32">
        <f>+D34/665*7.9</f>
        <v>1.057293233082707</v>
      </c>
    </row>
    <row r="35" spans="1:7" ht="225.75" thickBot="1">
      <c r="A35" s="79"/>
      <c r="B35" s="31" t="s">
        <v>672</v>
      </c>
      <c r="C35" s="31" t="s">
        <v>673</v>
      </c>
      <c r="D35" s="31">
        <v>31</v>
      </c>
      <c r="E35" s="32">
        <f>+D35/665*7.9</f>
        <v>0.36827067669172936</v>
      </c>
      <c r="G35">
        <f>2500/30/24</f>
        <v>3.4722222222222219</v>
      </c>
    </row>
    <row r="36" spans="1:7" ht="188.25" thickBot="1">
      <c r="A36" s="80"/>
      <c r="B36" s="31" t="s">
        <v>674</v>
      </c>
      <c r="C36" s="31" t="s">
        <v>675</v>
      </c>
      <c r="D36" s="31">
        <v>411</v>
      </c>
      <c r="E36" s="32">
        <f>+D36/665*7.9</f>
        <v>4.8825563909774434</v>
      </c>
    </row>
    <row r="39" spans="1:7">
      <c r="A39" s="22" t="s">
        <v>676</v>
      </c>
    </row>
    <row r="40" spans="1:7">
      <c r="A40" t="s">
        <v>677</v>
      </c>
      <c r="B40" t="s">
        <v>678</v>
      </c>
      <c r="C40" t="s">
        <v>679</v>
      </c>
      <c r="D40" t="s">
        <v>680</v>
      </c>
    </row>
    <row r="41" spans="1:7">
      <c r="A41">
        <v>10000</v>
      </c>
      <c r="B41">
        <f>+A28*4</f>
        <v>4.9441100601891659</v>
      </c>
      <c r="C41">
        <f>+A41/B41</f>
        <v>2022.608695652174</v>
      </c>
      <c r="D41">
        <f>+C41/24/30</f>
        <v>2.8091787439613527</v>
      </c>
    </row>
    <row r="44" spans="1:7">
      <c r="A44" t="s">
        <v>682</v>
      </c>
      <c r="B44" t="s">
        <v>683</v>
      </c>
    </row>
    <row r="45" spans="1:7">
      <c r="A45" s="24">
        <v>96865432763</v>
      </c>
      <c r="B45">
        <v>159040000000</v>
      </c>
      <c r="C45">
        <f>+B45/A45</f>
        <v>1.6418653740919331</v>
      </c>
    </row>
    <row r="48" spans="1:7">
      <c r="A48" t="s">
        <v>684</v>
      </c>
      <c r="B48" t="s">
        <v>685</v>
      </c>
      <c r="C48" t="s">
        <v>686</v>
      </c>
    </row>
    <row r="49" spans="1:3">
      <c r="A49">
        <v>1800</v>
      </c>
      <c r="B49">
        <v>2500</v>
      </c>
      <c r="C49">
        <v>1700</v>
      </c>
    </row>
  </sheetData>
  <mergeCells count="2">
    <mergeCell ref="A33:A36"/>
    <mergeCell ref="B33:B34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C463"/>
  <sheetViews>
    <sheetView topLeftCell="A49" workbookViewId="0">
      <selection activeCell="A355" sqref="A355"/>
    </sheetView>
  </sheetViews>
  <sheetFormatPr defaultRowHeight="13.5"/>
  <cols>
    <col min="3" max="4" width="12.25" customWidth="1"/>
    <col min="5" max="5" width="12.25" style="75" customWidth="1"/>
    <col min="6" max="6" width="12.25" customWidth="1"/>
    <col min="7" max="7" width="20.125" customWidth="1"/>
    <col min="8" max="8" width="14.375" customWidth="1"/>
    <col min="10" max="10" width="12.625" style="73" customWidth="1"/>
    <col min="11" max="11" width="17.375" customWidth="1"/>
    <col min="23" max="23" width="20.375" bestFit="1" customWidth="1"/>
    <col min="25" max="25" width="11.625" bestFit="1" customWidth="1"/>
    <col min="26" max="26" width="14.625" customWidth="1"/>
  </cols>
  <sheetData>
    <row r="1" spans="1:29" ht="68.25" thickBot="1">
      <c r="A1" t="s">
        <v>784</v>
      </c>
      <c r="B1" t="s">
        <v>785</v>
      </c>
      <c r="C1" s="26" t="s">
        <v>820</v>
      </c>
      <c r="D1" s="26" t="s">
        <v>821</v>
      </c>
      <c r="E1" s="74" t="s">
        <v>822</v>
      </c>
      <c r="G1" t="s">
        <v>810</v>
      </c>
      <c r="H1" t="s">
        <v>811</v>
      </c>
      <c r="J1" s="73" t="s">
        <v>812</v>
      </c>
      <c r="K1" t="s">
        <v>813</v>
      </c>
      <c r="Z1" t="s">
        <v>815</v>
      </c>
      <c r="AB1" t="s">
        <v>818</v>
      </c>
      <c r="AC1" t="s">
        <v>819</v>
      </c>
    </row>
    <row r="2" spans="1:29">
      <c r="A2">
        <v>1951</v>
      </c>
      <c r="B2" s="24">
        <v>84541</v>
      </c>
      <c r="C2" s="68">
        <f>INDEX(Z:Z,(ROW(Z8)-7)*6+2)</f>
        <v>36824133</v>
      </c>
      <c r="D2">
        <f>+C2*1000*1000/365/24/1000/10000</f>
        <v>420.36681506849311</v>
      </c>
      <c r="E2" s="75">
        <f>D2*10000*1000/96.91666/100000000</f>
        <v>0.43374050970028594</v>
      </c>
      <c r="F2" s="68"/>
      <c r="G2" s="68">
        <f>INDEX(Z:Z,(ROW(Z3)-2)*6-3)</f>
        <v>6063880</v>
      </c>
      <c r="H2" s="68">
        <f>+C2-G2</f>
        <v>30760253</v>
      </c>
      <c r="J2" s="73">
        <f>+(B2-MIN($B$2:$B$63))/(MAX($B$2:$B$63)-MIN($B$2:$B$63))</f>
        <v>0</v>
      </c>
      <c r="K2" s="73">
        <f>+(C2-MIN($C$2:$C$61))/(MAX($C$2:$C$61)-MIN($C$2:$C$61))</f>
        <v>0</v>
      </c>
      <c r="N2" s="51" t="s">
        <v>704</v>
      </c>
      <c r="O2" s="42" t="s">
        <v>705</v>
      </c>
      <c r="P2" s="43" t="s">
        <v>600</v>
      </c>
      <c r="Q2" s="43" t="s">
        <v>706</v>
      </c>
      <c r="R2" s="43" t="s">
        <v>593</v>
      </c>
      <c r="S2" s="43" t="s">
        <v>707</v>
      </c>
      <c r="T2" s="43" t="s">
        <v>708</v>
      </c>
      <c r="U2" s="43" t="s">
        <v>709</v>
      </c>
      <c r="V2" s="43" t="s">
        <v>710</v>
      </c>
      <c r="W2" s="43" t="s">
        <v>711</v>
      </c>
      <c r="X2" s="43" t="s">
        <v>712</v>
      </c>
      <c r="Y2" s="43" t="s">
        <v>623</v>
      </c>
      <c r="Z2" s="52" t="s">
        <v>713</v>
      </c>
    </row>
    <row r="3" spans="1:29" ht="24">
      <c r="A3">
        <v>1952</v>
      </c>
      <c r="B3" s="24">
        <v>85808</v>
      </c>
      <c r="C3" s="68">
        <f>INDEX(Z:Z,(ROW(Z9)-7)*6+2)</f>
        <v>40181944</v>
      </c>
      <c r="D3">
        <f>+C3*1000*1000/365/24/1000/10000</f>
        <v>458.6979908675799</v>
      </c>
      <c r="E3" s="75">
        <f>D3*10000*1000/96.91666/100000000</f>
        <v>0.47329116672776378</v>
      </c>
      <c r="F3" s="68"/>
      <c r="G3" s="68">
        <f>INDEX(Z:Z,(ROW(Z4)-2)*6-3)</f>
        <v>6418974</v>
      </c>
      <c r="H3" s="68">
        <f t="shared" ref="H3:H63" si="0">+C3-G3</f>
        <v>33762970</v>
      </c>
      <c r="J3" s="73">
        <f>+(B3-MIN($B$2:$B$63))/(MAX($B$2:$B$63)-MIN($B$2:$B$63))</f>
        <v>2.909767356406311E-2</v>
      </c>
      <c r="K3" s="73">
        <f>+(C3-MIN($C$2:$C$61))/(MAX($C$2:$C$61)-MIN($C$2:$C$61))</f>
        <v>3.2265917784131699E-3</v>
      </c>
      <c r="N3" s="53"/>
      <c r="O3" s="44" t="s">
        <v>714</v>
      </c>
      <c r="P3" s="39">
        <v>263541</v>
      </c>
      <c r="Q3" s="39">
        <v>615737</v>
      </c>
      <c r="R3" s="39">
        <v>1785842</v>
      </c>
      <c r="S3" s="39">
        <v>740651</v>
      </c>
      <c r="T3" s="39">
        <v>199116</v>
      </c>
      <c r="U3" s="39">
        <v>1144602</v>
      </c>
      <c r="V3" s="39">
        <v>435359</v>
      </c>
      <c r="W3" s="39">
        <v>229784</v>
      </c>
      <c r="X3" s="39">
        <v>649248</v>
      </c>
      <c r="Y3" s="39" t="s">
        <v>715</v>
      </c>
      <c r="Z3" s="54">
        <v>6063880</v>
      </c>
    </row>
    <row r="4" spans="1:29" ht="22.5">
      <c r="A4">
        <v>1953</v>
      </c>
      <c r="B4" s="24">
        <v>86981</v>
      </c>
      <c r="C4" s="68">
        <f>INDEX(Z:Z,(ROW(Z10)-7)*6+2)</f>
        <v>45216280</v>
      </c>
      <c r="D4">
        <f t="shared" ref="D4:D63" si="1">+C4*1000*1000/365/24/1000/10000</f>
        <v>516.16757990867586</v>
      </c>
      <c r="E4" s="75">
        <f>D4*10000*1000/96.91666/100000000</f>
        <v>0.53258911306753232</v>
      </c>
      <c r="F4" s="68"/>
      <c r="G4" s="68">
        <f>INDEX(Z:Z,(ROW(Z5)-2)*6-3)</f>
        <v>6915933</v>
      </c>
      <c r="H4" s="68">
        <f t="shared" si="0"/>
        <v>38300347</v>
      </c>
      <c r="J4" s="73">
        <f t="shared" ref="J4:J63" si="2">+(B4-MIN($B$2:$B$63))/(MAX($B$2:$B$63)-MIN($B$2:$B$63))</f>
        <v>5.6036561559837404E-2</v>
      </c>
      <c r="K4" s="73">
        <f t="shared" ref="K4:K62" si="3">+(C4-MIN($C$2:$C$61))/(MAX($C$2:$C$61)-MIN($C$2:$C$61))</f>
        <v>8.0641919731142542E-3</v>
      </c>
      <c r="N4" s="55"/>
      <c r="O4" s="45" t="s">
        <v>716</v>
      </c>
      <c r="P4" s="40">
        <v>1011742</v>
      </c>
      <c r="Q4" s="40">
        <v>2711217</v>
      </c>
      <c r="R4" s="40">
        <v>5475649</v>
      </c>
      <c r="S4" s="40">
        <v>2887672</v>
      </c>
      <c r="T4" s="40">
        <v>1859573</v>
      </c>
      <c r="U4" s="40">
        <v>4363649</v>
      </c>
      <c r="V4" s="40">
        <v>1365843</v>
      </c>
      <c r="W4" s="40">
        <v>957073</v>
      </c>
      <c r="X4" s="40">
        <v>3445123</v>
      </c>
      <c r="Y4" s="40" t="s">
        <v>715</v>
      </c>
      <c r="Z4" s="56">
        <v>24077541</v>
      </c>
    </row>
    <row r="5" spans="1:29" ht="24">
      <c r="A5">
        <v>1954</v>
      </c>
      <c r="B5" s="24">
        <v>88239</v>
      </c>
      <c r="C5" s="68">
        <f>INDEX(Z:Z,(ROW(Z11)-7)*6+2)</f>
        <v>48003803</v>
      </c>
      <c r="D5">
        <f t="shared" si="1"/>
        <v>547.98861872146119</v>
      </c>
      <c r="E5" s="75">
        <f t="shared" ref="E5:E63" si="4">D5*10000*1000/96.91666/100000000</f>
        <v>0.56542251736849081</v>
      </c>
      <c r="F5" s="68"/>
      <c r="G5" s="68">
        <f t="shared" ref="G5:G63" si="5">INDEX(Z:Z,(ROW(Z6)-2)*6-3)</f>
        <v>7369326</v>
      </c>
      <c r="H5" s="68">
        <f t="shared" si="0"/>
        <v>40634477</v>
      </c>
      <c r="J5" s="73">
        <f t="shared" si="2"/>
        <v>8.492754288863881E-2</v>
      </c>
      <c r="K5" s="73">
        <f t="shared" si="3"/>
        <v>1.07427819217259E-2</v>
      </c>
      <c r="N5" s="57" t="s">
        <v>717</v>
      </c>
      <c r="O5" s="45" t="s">
        <v>718</v>
      </c>
      <c r="P5" s="40">
        <v>1275283</v>
      </c>
      <c r="Q5" s="40">
        <v>3326954</v>
      </c>
      <c r="R5" s="40">
        <v>7261491</v>
      </c>
      <c r="S5" s="40">
        <v>3628323</v>
      </c>
      <c r="T5" s="40">
        <v>2058689</v>
      </c>
      <c r="U5" s="40">
        <v>5508251</v>
      </c>
      <c r="V5" s="40">
        <v>1801202</v>
      </c>
      <c r="W5" s="40">
        <v>1186857</v>
      </c>
      <c r="X5" s="40">
        <v>4094371</v>
      </c>
      <c r="Y5" s="40" t="s">
        <v>715</v>
      </c>
      <c r="Z5" s="56">
        <v>30141421</v>
      </c>
    </row>
    <row r="6" spans="1:29" ht="22.5">
      <c r="A6">
        <v>1955</v>
      </c>
      <c r="B6" s="24">
        <v>90077</v>
      </c>
      <c r="C6" s="68">
        <f t="shared" ref="C6:C63" si="6">INDEX(Z:Z,(ROW(Z12)-7)*6+2)</f>
        <v>53143876</v>
      </c>
      <c r="D6">
        <f t="shared" si="1"/>
        <v>606.6652511415524</v>
      </c>
      <c r="E6" s="75">
        <f t="shared" si="4"/>
        <v>0.62596590838102806</v>
      </c>
      <c r="F6" s="68"/>
      <c r="G6" s="68">
        <f t="shared" si="5"/>
        <v>7758566</v>
      </c>
      <c r="H6" s="68">
        <f t="shared" si="0"/>
        <v>45385310</v>
      </c>
      <c r="J6" s="73">
        <f t="shared" si="2"/>
        <v>0.1271386904898606</v>
      </c>
      <c r="K6" s="73">
        <f t="shared" si="3"/>
        <v>1.5681987041443333E-2</v>
      </c>
      <c r="N6" s="58" t="s">
        <v>719</v>
      </c>
      <c r="O6" s="45" t="s">
        <v>720</v>
      </c>
      <c r="P6" s="40" t="s">
        <v>715</v>
      </c>
      <c r="Q6" s="40" t="s">
        <v>715</v>
      </c>
      <c r="R6" s="40" t="s">
        <v>715</v>
      </c>
      <c r="S6" s="40" t="s">
        <v>715</v>
      </c>
      <c r="T6" s="40">
        <v>160943</v>
      </c>
      <c r="U6" s="40" t="s">
        <v>715</v>
      </c>
      <c r="V6" s="40" t="s">
        <v>715</v>
      </c>
      <c r="W6" s="40">
        <v>453526</v>
      </c>
      <c r="X6" s="40" t="s">
        <v>715</v>
      </c>
      <c r="Y6" s="40" t="s">
        <v>715</v>
      </c>
      <c r="Z6" s="56">
        <v>614469</v>
      </c>
    </row>
    <row r="7" spans="1:29">
      <c r="A7">
        <v>1956</v>
      </c>
      <c r="B7" s="24">
        <v>90172</v>
      </c>
      <c r="C7" s="68">
        <f t="shared" si="6"/>
        <v>60967329</v>
      </c>
      <c r="D7">
        <f t="shared" si="1"/>
        <v>695.97407534246565</v>
      </c>
      <c r="E7" s="75">
        <f t="shared" si="4"/>
        <v>0.71811603427363857</v>
      </c>
      <c r="F7" s="68"/>
      <c r="G7" s="68">
        <f t="shared" si="5"/>
        <v>8340535</v>
      </c>
      <c r="H7" s="68">
        <f t="shared" si="0"/>
        <v>52626794</v>
      </c>
      <c r="J7" s="73">
        <f t="shared" si="2"/>
        <v>0.12932044186206737</v>
      </c>
      <c r="K7" s="73">
        <f t="shared" si="3"/>
        <v>2.3199708893150251E-2</v>
      </c>
      <c r="N7" s="55"/>
      <c r="O7" s="45" t="s">
        <v>721</v>
      </c>
      <c r="P7" s="40">
        <v>639501</v>
      </c>
      <c r="Q7" s="40">
        <v>863551</v>
      </c>
      <c r="R7" s="40">
        <v>1226969</v>
      </c>
      <c r="S7" s="40">
        <v>1122968</v>
      </c>
      <c r="T7" s="40">
        <v>74000</v>
      </c>
      <c r="U7" s="40">
        <v>295177</v>
      </c>
      <c r="V7" s="40">
        <v>497889</v>
      </c>
      <c r="W7" s="40">
        <v>44010</v>
      </c>
      <c r="X7" s="40">
        <v>1651920</v>
      </c>
      <c r="Y7" s="40" t="s">
        <v>715</v>
      </c>
      <c r="Z7" s="56">
        <v>6415985</v>
      </c>
    </row>
    <row r="8" spans="1:29">
      <c r="A8">
        <v>1957</v>
      </c>
      <c r="B8" s="24">
        <v>90928</v>
      </c>
      <c r="C8" s="68">
        <f t="shared" si="6"/>
        <v>68005463</v>
      </c>
      <c r="D8">
        <f t="shared" si="1"/>
        <v>776.31807077625569</v>
      </c>
      <c r="E8" s="75">
        <f t="shared" si="4"/>
        <v>0.80101612124918031</v>
      </c>
      <c r="F8" s="68"/>
      <c r="G8" s="68">
        <f t="shared" si="5"/>
        <v>9132189</v>
      </c>
      <c r="H8" s="68">
        <f t="shared" si="0"/>
        <v>58873274</v>
      </c>
      <c r="J8" s="73">
        <f t="shared" si="2"/>
        <v>0.14668258962404979</v>
      </c>
      <c r="K8" s="73">
        <f t="shared" si="3"/>
        <v>2.9962801068311447E-2</v>
      </c>
      <c r="N8" s="59"/>
      <c r="O8" s="47" t="s">
        <v>722</v>
      </c>
      <c r="P8" s="41">
        <v>1914784</v>
      </c>
      <c r="Q8" s="41">
        <v>4190505</v>
      </c>
      <c r="R8" s="41">
        <v>8488460</v>
      </c>
      <c r="S8" s="41">
        <v>4751291</v>
      </c>
      <c r="T8" s="41">
        <v>2293632</v>
      </c>
      <c r="U8" s="41">
        <v>5803428</v>
      </c>
      <c r="V8" s="41">
        <v>2299091</v>
      </c>
      <c r="W8" s="41">
        <v>1336651</v>
      </c>
      <c r="X8" s="41">
        <v>5746291</v>
      </c>
      <c r="Y8" s="41" t="s">
        <v>715</v>
      </c>
      <c r="Z8" s="60">
        <v>36824133</v>
      </c>
      <c r="AB8">
        <f>+Z8*1000*1000/365/24/1000/10000</f>
        <v>420.36681506849311</v>
      </c>
    </row>
    <row r="9" spans="1:29" ht="24">
      <c r="A9">
        <v>1958</v>
      </c>
      <c r="B9" s="24">
        <v>91767</v>
      </c>
      <c r="C9" s="68">
        <f t="shared" si="6"/>
        <v>72067789</v>
      </c>
      <c r="D9">
        <f t="shared" si="1"/>
        <v>822.69165525114158</v>
      </c>
      <c r="E9" s="75">
        <f t="shared" si="4"/>
        <v>0.84886505091192943</v>
      </c>
      <c r="F9" s="68"/>
      <c r="G9" s="68">
        <f t="shared" si="5"/>
        <v>10053835</v>
      </c>
      <c r="H9" s="68">
        <f t="shared" si="0"/>
        <v>62013954</v>
      </c>
      <c r="J9" s="73">
        <f t="shared" si="2"/>
        <v>0.16595089911122338</v>
      </c>
      <c r="K9" s="73">
        <f t="shared" si="3"/>
        <v>3.3866376246555266E-2</v>
      </c>
      <c r="N9" s="53"/>
      <c r="O9" s="44" t="s">
        <v>714</v>
      </c>
      <c r="P9" s="39">
        <v>277166</v>
      </c>
      <c r="Q9" s="39">
        <v>627127</v>
      </c>
      <c r="R9" s="39">
        <v>1968078</v>
      </c>
      <c r="S9" s="39">
        <v>777107</v>
      </c>
      <c r="T9" s="39">
        <v>206045</v>
      </c>
      <c r="U9" s="39">
        <v>1226626</v>
      </c>
      <c r="V9" s="39">
        <v>448574</v>
      </c>
      <c r="W9" s="39">
        <v>226124</v>
      </c>
      <c r="X9" s="39">
        <v>662127</v>
      </c>
      <c r="Y9" s="39" t="s">
        <v>715</v>
      </c>
      <c r="Z9" s="54">
        <v>6418974</v>
      </c>
    </row>
    <row r="10" spans="1:29" ht="22.5">
      <c r="A10">
        <v>1959</v>
      </c>
      <c r="B10" s="24">
        <v>92641</v>
      </c>
      <c r="C10" s="68">
        <f t="shared" si="6"/>
        <v>84500548</v>
      </c>
      <c r="D10">
        <f t="shared" si="1"/>
        <v>964.61812785388122</v>
      </c>
      <c r="E10" s="75">
        <f t="shared" si="4"/>
        <v>0.99530682119449987</v>
      </c>
      <c r="F10" s="68"/>
      <c r="G10" s="68">
        <f t="shared" si="5"/>
        <v>11357843</v>
      </c>
      <c r="H10" s="68">
        <f t="shared" si="0"/>
        <v>73142705</v>
      </c>
      <c r="J10" s="73">
        <f t="shared" si="2"/>
        <v>0.1860230117355258</v>
      </c>
      <c r="K10" s="73">
        <f t="shared" si="3"/>
        <v>4.5813277954957661E-2</v>
      </c>
      <c r="N10" s="55"/>
      <c r="O10" s="45" t="s">
        <v>716</v>
      </c>
      <c r="P10" s="40">
        <v>1107002</v>
      </c>
      <c r="Q10" s="40">
        <v>3074540</v>
      </c>
      <c r="R10" s="40">
        <v>5999793</v>
      </c>
      <c r="S10" s="40">
        <v>3300030</v>
      </c>
      <c r="T10" s="40">
        <v>2187670</v>
      </c>
      <c r="U10" s="40">
        <v>4835811</v>
      </c>
      <c r="V10" s="40">
        <v>1548309</v>
      </c>
      <c r="W10" s="40">
        <v>969852</v>
      </c>
      <c r="X10" s="40">
        <v>3706734</v>
      </c>
      <c r="Y10" s="40" t="s">
        <v>715</v>
      </c>
      <c r="Z10" s="56">
        <v>26729741</v>
      </c>
    </row>
    <row r="11" spans="1:29" ht="24">
      <c r="A11">
        <v>1960</v>
      </c>
      <c r="B11" s="24">
        <v>94302</v>
      </c>
      <c r="C11" s="68">
        <f t="shared" si="6"/>
        <v>99407921</v>
      </c>
      <c r="D11">
        <f t="shared" si="1"/>
        <v>1134.7936187214614</v>
      </c>
      <c r="E11" s="75">
        <f t="shared" si="4"/>
        <v>1.1708963337381431</v>
      </c>
      <c r="F11" s="68"/>
      <c r="G11" s="68">
        <f t="shared" si="5"/>
        <v>13378757</v>
      </c>
      <c r="H11" s="68">
        <f t="shared" si="0"/>
        <v>86029164</v>
      </c>
      <c r="J11" s="73">
        <f t="shared" si="2"/>
        <v>0.22416921204326756</v>
      </c>
      <c r="K11" s="73">
        <f t="shared" si="3"/>
        <v>6.0138088719928789E-2</v>
      </c>
      <c r="N11" s="61">
        <v>27</v>
      </c>
      <c r="O11" s="45" t="s">
        <v>718</v>
      </c>
      <c r="P11" s="40">
        <v>1384168</v>
      </c>
      <c r="Q11" s="40">
        <v>3701667</v>
      </c>
      <c r="R11" s="40">
        <v>7967871</v>
      </c>
      <c r="S11" s="40">
        <v>4077137</v>
      </c>
      <c r="T11" s="40">
        <v>2393715</v>
      </c>
      <c r="U11" s="40">
        <v>6062437</v>
      </c>
      <c r="V11" s="40">
        <v>1996883</v>
      </c>
      <c r="W11" s="40">
        <v>1195976</v>
      </c>
      <c r="X11" s="40">
        <v>4368861</v>
      </c>
      <c r="Y11" s="40" t="s">
        <v>715</v>
      </c>
      <c r="Z11" s="56">
        <v>33148715</v>
      </c>
    </row>
    <row r="12" spans="1:29" ht="22.5">
      <c r="A12">
        <v>1961</v>
      </c>
      <c r="B12" s="24">
        <v>94287</v>
      </c>
      <c r="C12" s="68">
        <f t="shared" si="6"/>
        <v>114543069</v>
      </c>
      <c r="D12">
        <f t="shared" si="1"/>
        <v>1307.5692808219178</v>
      </c>
      <c r="E12" s="75">
        <f t="shared" si="4"/>
        <v>1.3491687402577821</v>
      </c>
      <c r="F12" s="68"/>
      <c r="G12" s="68">
        <f t="shared" si="5"/>
        <v>15744295</v>
      </c>
      <c r="H12" s="68">
        <f t="shared" si="0"/>
        <v>98798774</v>
      </c>
      <c r="J12" s="73">
        <f t="shared" si="2"/>
        <v>0.22382472498449807</v>
      </c>
      <c r="K12" s="73">
        <f t="shared" si="3"/>
        <v>7.4681773311427987E-2</v>
      </c>
      <c r="N12" s="58" t="s">
        <v>723</v>
      </c>
      <c r="O12" s="45" t="s">
        <v>720</v>
      </c>
      <c r="P12" s="40" t="s">
        <v>715</v>
      </c>
      <c r="Q12" s="40" t="s">
        <v>715</v>
      </c>
      <c r="R12" s="40" t="s">
        <v>715</v>
      </c>
      <c r="S12" s="40" t="s">
        <v>715</v>
      </c>
      <c r="T12" s="40">
        <v>201321</v>
      </c>
      <c r="U12" s="40" t="s">
        <v>715</v>
      </c>
      <c r="V12" s="40" t="s">
        <v>715</v>
      </c>
      <c r="W12" s="40">
        <v>465494</v>
      </c>
      <c r="X12" s="40" t="s">
        <v>715</v>
      </c>
      <c r="Y12" s="40" t="s">
        <v>715</v>
      </c>
      <c r="Z12" s="56">
        <v>666815</v>
      </c>
    </row>
    <row r="13" spans="1:29">
      <c r="A13">
        <v>1962</v>
      </c>
      <c r="B13" s="24">
        <v>95181</v>
      </c>
      <c r="C13" s="68">
        <f t="shared" si="6"/>
        <v>121759343</v>
      </c>
      <c r="D13">
        <f t="shared" si="1"/>
        <v>1389.9468378995432</v>
      </c>
      <c r="E13" s="75">
        <f t="shared" si="4"/>
        <v>1.4341670853076687</v>
      </c>
      <c r="F13" s="68"/>
      <c r="G13" s="68">
        <f t="shared" si="5"/>
        <v>18791587</v>
      </c>
      <c r="H13" s="68">
        <f t="shared" si="0"/>
        <v>102967756</v>
      </c>
      <c r="J13" s="73">
        <f t="shared" si="2"/>
        <v>0.24435615368715982</v>
      </c>
      <c r="K13" s="73">
        <f t="shared" si="3"/>
        <v>8.1616043989312104E-2</v>
      </c>
      <c r="N13" s="55"/>
      <c r="O13" s="45" t="s">
        <v>721</v>
      </c>
      <c r="P13" s="40">
        <v>745089</v>
      </c>
      <c r="Q13" s="40">
        <v>909368</v>
      </c>
      <c r="R13" s="40">
        <v>1435858</v>
      </c>
      <c r="S13" s="40">
        <v>1060178</v>
      </c>
      <c r="T13" s="40">
        <v>124850</v>
      </c>
      <c r="U13" s="40">
        <v>267685</v>
      </c>
      <c r="V13" s="40">
        <v>535347</v>
      </c>
      <c r="W13" s="40">
        <v>43653</v>
      </c>
      <c r="X13" s="40">
        <v>1585120</v>
      </c>
      <c r="Y13" s="40" t="s">
        <v>715</v>
      </c>
      <c r="Z13" s="56">
        <v>6707148</v>
      </c>
    </row>
    <row r="14" spans="1:29">
      <c r="A14">
        <v>1963</v>
      </c>
      <c r="B14" s="24">
        <v>96156</v>
      </c>
      <c r="C14" s="68">
        <f t="shared" si="6"/>
        <v>139513375</v>
      </c>
      <c r="D14">
        <f t="shared" si="1"/>
        <v>1592.6184360730592</v>
      </c>
      <c r="E14" s="75">
        <f t="shared" si="4"/>
        <v>1.6432865475069607</v>
      </c>
      <c r="F14" s="68"/>
      <c r="G14" s="68">
        <f t="shared" si="5"/>
        <v>22016847</v>
      </c>
      <c r="H14" s="68">
        <f t="shared" si="0"/>
        <v>117496528</v>
      </c>
      <c r="J14" s="73">
        <f t="shared" si="2"/>
        <v>0.26674781250717683</v>
      </c>
      <c r="K14" s="73">
        <f t="shared" si="3"/>
        <v>9.8676269739029501E-2</v>
      </c>
      <c r="N14" s="59"/>
      <c r="O14" s="47" t="s">
        <v>722</v>
      </c>
      <c r="P14" s="41">
        <v>2129257</v>
      </c>
      <c r="Q14" s="41">
        <v>4611035</v>
      </c>
      <c r="R14" s="41">
        <v>9403729</v>
      </c>
      <c r="S14" s="41">
        <v>5137315</v>
      </c>
      <c r="T14" s="41">
        <v>2719886</v>
      </c>
      <c r="U14" s="41">
        <v>6330122</v>
      </c>
      <c r="V14" s="41">
        <v>2532230</v>
      </c>
      <c r="W14" s="41">
        <v>1364389</v>
      </c>
      <c r="X14" s="41">
        <v>5953981</v>
      </c>
      <c r="Y14" s="41" t="s">
        <v>715</v>
      </c>
      <c r="Z14" s="60">
        <v>40181944</v>
      </c>
      <c r="AB14">
        <f>+Z14*1000*1000/365/24/1000/10000</f>
        <v>458.6979908675799</v>
      </c>
    </row>
    <row r="15" spans="1:29" ht="24">
      <c r="A15">
        <v>1964</v>
      </c>
      <c r="B15" s="24">
        <v>97182</v>
      </c>
      <c r="C15" s="68">
        <f t="shared" si="6"/>
        <v>157208026</v>
      </c>
      <c r="D15">
        <f t="shared" si="1"/>
        <v>1794.6121689497718</v>
      </c>
      <c r="E15" s="75">
        <f t="shared" si="4"/>
        <v>1.8517065785694342</v>
      </c>
      <c r="F15" s="68"/>
      <c r="G15" s="68">
        <f t="shared" si="5"/>
        <v>25292088</v>
      </c>
      <c r="H15" s="68">
        <f t="shared" si="0"/>
        <v>131915938</v>
      </c>
      <c r="J15" s="73">
        <f t="shared" si="2"/>
        <v>0.29031072732701008</v>
      </c>
      <c r="K15" s="73">
        <f t="shared" si="3"/>
        <v>0.11567943502691806</v>
      </c>
      <c r="N15" s="53"/>
      <c r="O15" s="44" t="s">
        <v>714</v>
      </c>
      <c r="P15" s="39">
        <v>298234</v>
      </c>
      <c r="Q15" s="39">
        <v>698636</v>
      </c>
      <c r="R15" s="39">
        <v>2158246</v>
      </c>
      <c r="S15" s="39">
        <v>818419</v>
      </c>
      <c r="T15" s="39">
        <v>218805</v>
      </c>
      <c r="U15" s="39">
        <v>1320611</v>
      </c>
      <c r="V15" s="39">
        <v>464766</v>
      </c>
      <c r="W15" s="39">
        <v>236811</v>
      </c>
      <c r="X15" s="39">
        <v>701405</v>
      </c>
      <c r="Y15" s="39" t="s">
        <v>715</v>
      </c>
      <c r="Z15" s="54">
        <v>6915933</v>
      </c>
    </row>
    <row r="16" spans="1:29" ht="22.5">
      <c r="A16">
        <v>1965</v>
      </c>
      <c r="B16" s="24">
        <v>99209</v>
      </c>
      <c r="C16" s="68">
        <f t="shared" si="6"/>
        <v>168820856</v>
      </c>
      <c r="D16">
        <f t="shared" si="1"/>
        <v>1927.1787214611873</v>
      </c>
      <c r="E16" s="75">
        <f t="shared" si="4"/>
        <v>1.9884906490392751</v>
      </c>
      <c r="F16" s="68"/>
      <c r="G16" s="68">
        <f t="shared" si="5"/>
        <v>28323738</v>
      </c>
      <c r="H16" s="68">
        <f t="shared" si="0"/>
        <v>140497118</v>
      </c>
      <c r="J16" s="73">
        <f t="shared" si="2"/>
        <v>0.33686241186872745</v>
      </c>
      <c r="K16" s="73">
        <f t="shared" si="3"/>
        <v>0.12683844957601265</v>
      </c>
      <c r="N16" s="55"/>
      <c r="O16" s="45" t="s">
        <v>716</v>
      </c>
      <c r="P16" s="40">
        <v>1197578</v>
      </c>
      <c r="Q16" s="40">
        <v>3617375</v>
      </c>
      <c r="R16" s="40">
        <v>6821259</v>
      </c>
      <c r="S16" s="40">
        <v>3784113</v>
      </c>
      <c r="T16" s="40">
        <v>2387247</v>
      </c>
      <c r="U16" s="40">
        <v>5615073</v>
      </c>
      <c r="V16" s="40">
        <v>1757065</v>
      </c>
      <c r="W16" s="40">
        <v>1102594</v>
      </c>
      <c r="X16" s="40">
        <v>4016482</v>
      </c>
      <c r="Y16" s="40" t="s">
        <v>715</v>
      </c>
      <c r="Z16" s="56">
        <v>30298786</v>
      </c>
    </row>
    <row r="17" spans="1:26" ht="24">
      <c r="A17">
        <v>1966</v>
      </c>
      <c r="B17" s="24">
        <v>99036</v>
      </c>
      <c r="C17" s="68">
        <f t="shared" si="6"/>
        <v>190296099</v>
      </c>
      <c r="D17">
        <f t="shared" si="1"/>
        <v>2172.3298972602738</v>
      </c>
      <c r="E17" s="75">
        <f t="shared" si="4"/>
        <v>2.2414411487769743</v>
      </c>
      <c r="F17" s="68"/>
      <c r="G17" s="68">
        <f t="shared" si="5"/>
        <v>31701404</v>
      </c>
      <c r="H17" s="68">
        <f t="shared" si="0"/>
        <v>158594695</v>
      </c>
      <c r="J17" s="73">
        <f t="shared" si="2"/>
        <v>0.33288932779091934</v>
      </c>
      <c r="K17" s="73">
        <f t="shared" si="3"/>
        <v>0.14747446586853924</v>
      </c>
      <c r="N17" s="61">
        <v>28</v>
      </c>
      <c r="O17" s="45" t="s">
        <v>718</v>
      </c>
      <c r="P17" s="40">
        <v>1495812</v>
      </c>
      <c r="Q17" s="40">
        <v>4316011</v>
      </c>
      <c r="R17" s="40">
        <v>8979505</v>
      </c>
      <c r="S17" s="40">
        <v>4602532</v>
      </c>
      <c r="T17" s="40">
        <v>2606052</v>
      </c>
      <c r="U17" s="40">
        <v>6935684</v>
      </c>
      <c r="V17" s="40">
        <v>2221831</v>
      </c>
      <c r="W17" s="40">
        <v>1339405</v>
      </c>
      <c r="X17" s="40">
        <v>4717887</v>
      </c>
      <c r="Y17" s="40" t="s">
        <v>715</v>
      </c>
      <c r="Z17" s="56">
        <v>37214719</v>
      </c>
    </row>
    <row r="18" spans="1:26" ht="22.5">
      <c r="A18">
        <v>1967</v>
      </c>
      <c r="B18" s="24">
        <v>100196</v>
      </c>
      <c r="C18" s="68">
        <f t="shared" si="6"/>
        <v>218091756</v>
      </c>
      <c r="D18">
        <f t="shared" si="1"/>
        <v>2489.6319178082194</v>
      </c>
      <c r="E18" s="75">
        <f t="shared" si="4"/>
        <v>2.5688379250876161</v>
      </c>
      <c r="F18" s="68"/>
      <c r="G18" s="68">
        <f t="shared" si="5"/>
        <v>35663674</v>
      </c>
      <c r="H18" s="68">
        <f t="shared" si="0"/>
        <v>182428082</v>
      </c>
      <c r="J18" s="73">
        <f t="shared" si="2"/>
        <v>0.35952966033576006</v>
      </c>
      <c r="K18" s="73">
        <f t="shared" si="3"/>
        <v>0.17418390197193886</v>
      </c>
      <c r="N18" s="58" t="s">
        <v>724</v>
      </c>
      <c r="O18" s="45" t="s">
        <v>720</v>
      </c>
      <c r="P18" s="40" t="s">
        <v>715</v>
      </c>
      <c r="Q18" s="40" t="s">
        <v>715</v>
      </c>
      <c r="R18" s="40" t="s">
        <v>715</v>
      </c>
      <c r="S18" s="40" t="s">
        <v>715</v>
      </c>
      <c r="T18" s="40">
        <v>181287</v>
      </c>
      <c r="U18" s="40" t="s">
        <v>715</v>
      </c>
      <c r="V18" s="40" t="s">
        <v>715</v>
      </c>
      <c r="W18" s="40">
        <v>528864</v>
      </c>
      <c r="X18" s="40" t="s">
        <v>715</v>
      </c>
      <c r="Y18" s="40" t="s">
        <v>715</v>
      </c>
      <c r="Z18" s="56">
        <v>710151</v>
      </c>
    </row>
    <row r="19" spans="1:26">
      <c r="A19">
        <v>1968</v>
      </c>
      <c r="B19" s="24">
        <v>101331</v>
      </c>
      <c r="C19" s="68">
        <f t="shared" si="6"/>
        <v>241859759</v>
      </c>
      <c r="D19">
        <f t="shared" si="1"/>
        <v>2760.9561529680363</v>
      </c>
      <c r="E19" s="75">
        <f t="shared" si="4"/>
        <v>2.8487941629107278</v>
      </c>
      <c r="F19" s="68"/>
      <c r="G19" s="68">
        <f t="shared" si="5"/>
        <v>39594590</v>
      </c>
      <c r="H19" s="68">
        <f t="shared" si="0"/>
        <v>202265169</v>
      </c>
      <c r="J19" s="73">
        <f t="shared" si="2"/>
        <v>0.38559584778265166</v>
      </c>
      <c r="K19" s="73">
        <f t="shared" si="3"/>
        <v>0.19702307995697124</v>
      </c>
      <c r="N19" s="55"/>
      <c r="O19" s="45" t="s">
        <v>721</v>
      </c>
      <c r="P19" s="40">
        <v>788415</v>
      </c>
      <c r="Q19" s="40">
        <v>1009726</v>
      </c>
      <c r="R19" s="40">
        <v>1640749</v>
      </c>
      <c r="S19" s="40">
        <v>1126002</v>
      </c>
      <c r="T19" s="40">
        <v>207072</v>
      </c>
      <c r="U19" s="40">
        <v>374135</v>
      </c>
      <c r="V19" s="40">
        <v>725228</v>
      </c>
      <c r="W19" s="40">
        <v>69608</v>
      </c>
      <c r="X19" s="40">
        <v>1694628</v>
      </c>
      <c r="Y19" s="40" t="s">
        <v>715</v>
      </c>
      <c r="Z19" s="56">
        <v>7635563</v>
      </c>
    </row>
    <row r="20" spans="1:26">
      <c r="A20">
        <v>1969</v>
      </c>
      <c r="B20" s="24">
        <v>102536</v>
      </c>
      <c r="C20" s="68">
        <f t="shared" si="6"/>
        <v>279844033</v>
      </c>
      <c r="D20">
        <f t="shared" si="1"/>
        <v>3194.566586757991</v>
      </c>
      <c r="E20" s="75">
        <f t="shared" si="4"/>
        <v>3.2961996283796733</v>
      </c>
      <c r="F20" s="68"/>
      <c r="G20" s="68">
        <f t="shared" si="5"/>
        <v>45349962</v>
      </c>
      <c r="H20" s="68">
        <f t="shared" si="0"/>
        <v>234494071</v>
      </c>
      <c r="J20" s="73">
        <f t="shared" si="2"/>
        <v>0.41326964150380086</v>
      </c>
      <c r="K20" s="73">
        <f t="shared" si="3"/>
        <v>0.23352297414321138</v>
      </c>
      <c r="N20" s="59"/>
      <c r="O20" s="47" t="s">
        <v>722</v>
      </c>
      <c r="P20" s="41">
        <v>2284227</v>
      </c>
      <c r="Q20" s="41">
        <v>5325737</v>
      </c>
      <c r="R20" s="41">
        <v>10620254</v>
      </c>
      <c r="S20" s="41">
        <v>5728534</v>
      </c>
      <c r="T20" s="41">
        <v>2994411</v>
      </c>
      <c r="U20" s="41">
        <v>7309819</v>
      </c>
      <c r="V20" s="41">
        <v>2947059</v>
      </c>
      <c r="W20" s="41">
        <v>1593724</v>
      </c>
      <c r="X20" s="41">
        <v>6412515</v>
      </c>
      <c r="Y20" s="41" t="s">
        <v>715</v>
      </c>
      <c r="Z20" s="60">
        <v>45216280</v>
      </c>
    </row>
    <row r="21" spans="1:26" ht="24">
      <c r="A21">
        <v>1970</v>
      </c>
      <c r="B21" s="24">
        <v>104665</v>
      </c>
      <c r="C21" s="68">
        <f t="shared" si="6"/>
        <v>319700726</v>
      </c>
      <c r="D21">
        <f t="shared" si="1"/>
        <v>3649.5516666666663</v>
      </c>
      <c r="E21" s="75">
        <f t="shared" si="4"/>
        <v>3.765659760320534</v>
      </c>
      <c r="F21" s="68"/>
      <c r="G21" s="68">
        <f t="shared" si="5"/>
        <v>51705962</v>
      </c>
      <c r="H21" s="68">
        <f t="shared" si="0"/>
        <v>267994764</v>
      </c>
      <c r="J21" s="73">
        <f t="shared" si="2"/>
        <v>0.46216383804515077</v>
      </c>
      <c r="K21" s="73">
        <f t="shared" si="3"/>
        <v>0.27182211544346258</v>
      </c>
      <c r="N21" s="53"/>
      <c r="O21" s="44" t="s">
        <v>714</v>
      </c>
      <c r="P21" s="39">
        <v>314980</v>
      </c>
      <c r="Q21" s="39">
        <v>733359</v>
      </c>
      <c r="R21" s="39">
        <v>2297408</v>
      </c>
      <c r="S21" s="39">
        <v>864394</v>
      </c>
      <c r="T21" s="39">
        <v>230979</v>
      </c>
      <c r="U21" s="39">
        <v>1421155</v>
      </c>
      <c r="V21" s="39">
        <v>488965</v>
      </c>
      <c r="W21" s="39">
        <v>254769</v>
      </c>
      <c r="X21" s="39">
        <v>763317</v>
      </c>
      <c r="Y21" s="39" t="s">
        <v>715</v>
      </c>
      <c r="Z21" s="54">
        <v>7369326</v>
      </c>
    </row>
    <row r="22" spans="1:26" ht="22.5">
      <c r="A22">
        <v>1971</v>
      </c>
      <c r="B22" s="24">
        <v>106100</v>
      </c>
      <c r="C22" s="68">
        <f t="shared" si="6"/>
        <v>345832294</v>
      </c>
      <c r="D22">
        <f t="shared" si="1"/>
        <v>3947.8572374429218</v>
      </c>
      <c r="E22" s="75">
        <f t="shared" si="4"/>
        <v>4.0734557272639424</v>
      </c>
      <c r="F22" s="68"/>
      <c r="G22" s="68">
        <f t="shared" si="5"/>
        <v>58055880</v>
      </c>
      <c r="H22" s="68">
        <f t="shared" si="0"/>
        <v>287776414</v>
      </c>
      <c r="J22" s="73">
        <f t="shared" si="2"/>
        <v>0.49511976666743218</v>
      </c>
      <c r="K22" s="73">
        <f t="shared" si="3"/>
        <v>0.29693249314662834</v>
      </c>
      <c r="N22" s="55"/>
      <c r="O22" s="45" t="s">
        <v>716</v>
      </c>
      <c r="P22" s="40">
        <v>1253354</v>
      </c>
      <c r="Q22" s="40">
        <v>3729140</v>
      </c>
      <c r="R22" s="40">
        <v>7443715</v>
      </c>
      <c r="S22" s="40">
        <v>4229255</v>
      </c>
      <c r="T22" s="40">
        <v>2530154</v>
      </c>
      <c r="U22" s="40">
        <v>5874307</v>
      </c>
      <c r="V22" s="40">
        <v>1928641</v>
      </c>
      <c r="W22" s="40">
        <v>1113116</v>
      </c>
      <c r="X22" s="40">
        <v>4044665</v>
      </c>
      <c r="Y22" s="40" t="s">
        <v>715</v>
      </c>
      <c r="Z22" s="56">
        <v>32146347</v>
      </c>
    </row>
    <row r="23" spans="1:26" ht="24">
      <c r="A23">
        <v>1972</v>
      </c>
      <c r="B23" s="24">
        <v>107595</v>
      </c>
      <c r="C23" s="68">
        <f t="shared" si="6"/>
        <v>384473388</v>
      </c>
      <c r="D23">
        <f t="shared" si="1"/>
        <v>4388.9656164383559</v>
      </c>
      <c r="E23" s="75">
        <f t="shared" si="4"/>
        <v>4.5285976801494767</v>
      </c>
      <c r="F23" s="68"/>
      <c r="G23" s="68">
        <f t="shared" si="5"/>
        <v>65429526</v>
      </c>
      <c r="H23" s="68">
        <f t="shared" si="0"/>
        <v>319043862</v>
      </c>
      <c r="J23" s="73">
        <f t="shared" si="2"/>
        <v>0.52945364352479163</v>
      </c>
      <c r="K23" s="73">
        <f t="shared" si="3"/>
        <v>0.33406353959602364</v>
      </c>
      <c r="N23" s="61">
        <v>29</v>
      </c>
      <c r="O23" s="45" t="s">
        <v>718</v>
      </c>
      <c r="P23" s="40">
        <v>1568334</v>
      </c>
      <c r="Q23" s="40">
        <v>4462499</v>
      </c>
      <c r="R23" s="40">
        <v>9741123</v>
      </c>
      <c r="S23" s="40">
        <v>5093649</v>
      </c>
      <c r="T23" s="40">
        <v>2761133</v>
      </c>
      <c r="U23" s="40">
        <v>7295462</v>
      </c>
      <c r="V23" s="40">
        <v>2417606</v>
      </c>
      <c r="W23" s="40">
        <v>1367885</v>
      </c>
      <c r="X23" s="40">
        <v>4807982</v>
      </c>
      <c r="Y23" s="40" t="s">
        <v>715</v>
      </c>
      <c r="Z23" s="56">
        <v>39515673</v>
      </c>
    </row>
    <row r="24" spans="1:26" ht="22.5">
      <c r="A24">
        <v>1973</v>
      </c>
      <c r="B24" s="24">
        <v>109104</v>
      </c>
      <c r="C24" s="68">
        <f t="shared" si="6"/>
        <v>421768164</v>
      </c>
      <c r="D24">
        <f t="shared" si="1"/>
        <v>4814.705068493151</v>
      </c>
      <c r="E24" s="75">
        <f t="shared" si="4"/>
        <v>4.9678817537595199</v>
      </c>
      <c r="F24" s="68"/>
      <c r="G24" s="68">
        <f t="shared" si="5"/>
        <v>72547967</v>
      </c>
      <c r="H24" s="68">
        <f t="shared" si="0"/>
        <v>349220197</v>
      </c>
      <c r="J24" s="73">
        <f t="shared" si="2"/>
        <v>0.56410904163700248</v>
      </c>
      <c r="K24" s="73">
        <f t="shared" si="3"/>
        <v>0.36990088053610654</v>
      </c>
      <c r="N24" s="58" t="s">
        <v>725</v>
      </c>
      <c r="O24" s="45" t="s">
        <v>720</v>
      </c>
      <c r="P24" s="40" t="s">
        <v>715</v>
      </c>
      <c r="Q24" s="40" t="s">
        <v>715</v>
      </c>
      <c r="R24" s="40" t="s">
        <v>715</v>
      </c>
      <c r="S24" s="40" t="s">
        <v>715</v>
      </c>
      <c r="T24" s="40">
        <v>59894</v>
      </c>
      <c r="U24" s="40" t="s">
        <v>715</v>
      </c>
      <c r="V24" s="40" t="s">
        <v>715</v>
      </c>
      <c r="W24" s="40">
        <v>574786</v>
      </c>
      <c r="X24" s="40" t="s">
        <v>715</v>
      </c>
      <c r="Y24" s="40" t="s">
        <v>715</v>
      </c>
      <c r="Z24" s="56">
        <v>634680</v>
      </c>
    </row>
    <row r="25" spans="1:26">
      <c r="A25">
        <v>1974</v>
      </c>
      <c r="B25" s="24">
        <v>110573</v>
      </c>
      <c r="C25" s="68">
        <f t="shared" si="6"/>
        <v>415935829</v>
      </c>
      <c r="D25">
        <f t="shared" si="1"/>
        <v>4748.1259018264836</v>
      </c>
      <c r="E25" s="75">
        <f t="shared" si="4"/>
        <v>4.8991844145541998</v>
      </c>
      <c r="F25" s="68"/>
      <c r="G25" s="68">
        <f t="shared" si="5"/>
        <v>75358825</v>
      </c>
      <c r="H25" s="68">
        <f t="shared" si="0"/>
        <v>340577004</v>
      </c>
      <c r="J25" s="73">
        <f t="shared" si="2"/>
        <v>0.59784580759249473</v>
      </c>
      <c r="K25" s="73">
        <f t="shared" si="3"/>
        <v>0.36429646618403272</v>
      </c>
      <c r="N25" s="55"/>
      <c r="O25" s="45" t="s">
        <v>721</v>
      </c>
      <c r="P25" s="40">
        <v>802751</v>
      </c>
      <c r="Q25" s="40">
        <v>1054507</v>
      </c>
      <c r="R25" s="40">
        <v>1778957</v>
      </c>
      <c r="S25" s="40">
        <v>1206468</v>
      </c>
      <c r="T25" s="40">
        <v>267413</v>
      </c>
      <c r="U25" s="40">
        <v>402046</v>
      </c>
      <c r="V25" s="40">
        <v>755289</v>
      </c>
      <c r="W25" s="40">
        <v>75733</v>
      </c>
      <c r="X25" s="40">
        <v>1814871</v>
      </c>
      <c r="Y25" s="40" t="s">
        <v>715</v>
      </c>
      <c r="Z25" s="56">
        <v>8158035</v>
      </c>
    </row>
    <row r="26" spans="1:26">
      <c r="A26">
        <v>1975</v>
      </c>
      <c r="B26" s="24">
        <v>111940</v>
      </c>
      <c r="C26" s="68">
        <f t="shared" si="6"/>
        <v>428335235</v>
      </c>
      <c r="D26">
        <f t="shared" si="1"/>
        <v>4889.6716324200925</v>
      </c>
      <c r="E26" s="75">
        <f t="shared" si="4"/>
        <v>5.0452333297702303</v>
      </c>
      <c r="F26" s="68"/>
      <c r="G26" s="68">
        <f t="shared" si="5"/>
        <v>82421178</v>
      </c>
      <c r="H26" s="68">
        <f t="shared" si="0"/>
        <v>345914057</v>
      </c>
      <c r="J26" s="73">
        <f t="shared" si="2"/>
        <v>0.62924006154835455</v>
      </c>
      <c r="K26" s="73">
        <f t="shared" si="3"/>
        <v>0.3762113182876225</v>
      </c>
      <c r="N26" s="59"/>
      <c r="O26" s="47" t="s">
        <v>722</v>
      </c>
      <c r="P26" s="41">
        <v>2371085</v>
      </c>
      <c r="Q26" s="41">
        <v>5517006</v>
      </c>
      <c r="R26" s="41">
        <v>11520080</v>
      </c>
      <c r="S26" s="41">
        <v>6300117</v>
      </c>
      <c r="T26" s="41">
        <v>3088440</v>
      </c>
      <c r="U26" s="41">
        <v>7697508</v>
      </c>
      <c r="V26" s="41">
        <v>3172895</v>
      </c>
      <c r="W26" s="41">
        <v>1713819</v>
      </c>
      <c r="X26" s="41">
        <v>6622853</v>
      </c>
      <c r="Y26" s="41" t="s">
        <v>715</v>
      </c>
      <c r="Z26" s="60">
        <v>48003803</v>
      </c>
    </row>
    <row r="27" spans="1:26" ht="24">
      <c r="A27">
        <v>1976</v>
      </c>
      <c r="B27" s="24">
        <v>113094</v>
      </c>
      <c r="C27" s="68">
        <f t="shared" si="6"/>
        <v>459466752</v>
      </c>
      <c r="D27">
        <f t="shared" si="1"/>
        <v>5245.0542465753433</v>
      </c>
      <c r="E27" s="75">
        <f t="shared" si="4"/>
        <v>5.4119222088084173</v>
      </c>
      <c r="F27" s="68"/>
      <c r="G27" s="68">
        <f t="shared" si="5"/>
        <v>87470637</v>
      </c>
      <c r="H27" s="68">
        <f t="shared" si="0"/>
        <v>371996115</v>
      </c>
      <c r="J27" s="73">
        <f t="shared" si="2"/>
        <v>0.65574259926968748</v>
      </c>
      <c r="K27" s="73">
        <f t="shared" si="3"/>
        <v>0.40612625298815502</v>
      </c>
      <c r="N27" s="53"/>
      <c r="O27" s="44" t="s">
        <v>714</v>
      </c>
      <c r="P27" s="39">
        <v>328341</v>
      </c>
      <c r="Q27" s="39">
        <v>786498</v>
      </c>
      <c r="R27" s="39">
        <v>2448246</v>
      </c>
      <c r="S27" s="39">
        <v>909499</v>
      </c>
      <c r="T27" s="39">
        <v>241136</v>
      </c>
      <c r="U27" s="39">
        <v>1497694</v>
      </c>
      <c r="V27" s="39">
        <v>499885</v>
      </c>
      <c r="W27" s="39">
        <v>260198</v>
      </c>
      <c r="X27" s="39">
        <v>787069</v>
      </c>
      <c r="Y27" s="39" t="s">
        <v>715</v>
      </c>
      <c r="Z27" s="54">
        <v>7758566</v>
      </c>
    </row>
    <row r="28" spans="1:26" ht="22.5">
      <c r="A28">
        <v>1977</v>
      </c>
      <c r="B28" s="24">
        <v>114165</v>
      </c>
      <c r="C28" s="68">
        <f t="shared" si="6"/>
        <v>478752168</v>
      </c>
      <c r="D28">
        <f t="shared" si="1"/>
        <v>5465.2073972602748</v>
      </c>
      <c r="E28" s="75">
        <f t="shared" si="4"/>
        <v>5.6390793876514884</v>
      </c>
      <c r="F28" s="68"/>
      <c r="G28" s="68">
        <f t="shared" si="5"/>
        <v>93081639</v>
      </c>
      <c r="H28" s="68">
        <f t="shared" si="0"/>
        <v>385670529</v>
      </c>
      <c r="J28" s="73">
        <f t="shared" si="2"/>
        <v>0.6803389752658292</v>
      </c>
      <c r="K28" s="73">
        <f t="shared" si="3"/>
        <v>0.42465801809014492</v>
      </c>
      <c r="N28" s="55"/>
      <c r="O28" s="45" t="s">
        <v>716</v>
      </c>
      <c r="P28" s="40">
        <v>1318148</v>
      </c>
      <c r="Q28" s="40">
        <v>4390535</v>
      </c>
      <c r="R28" s="40">
        <v>8433762</v>
      </c>
      <c r="S28" s="40">
        <v>4837211</v>
      </c>
      <c r="T28" s="40">
        <v>2960566</v>
      </c>
      <c r="U28" s="40">
        <v>6551465</v>
      </c>
      <c r="V28" s="40">
        <v>2181316</v>
      </c>
      <c r="W28" s="40">
        <v>1233049</v>
      </c>
      <c r="X28" s="40">
        <v>4219531</v>
      </c>
      <c r="Y28" s="40" t="s">
        <v>715</v>
      </c>
      <c r="Z28" s="56">
        <v>36125583</v>
      </c>
    </row>
    <row r="29" spans="1:26" ht="24">
      <c r="A29">
        <v>1978</v>
      </c>
      <c r="B29" s="24">
        <v>115190</v>
      </c>
      <c r="C29" s="68">
        <f t="shared" si="6"/>
        <v>504255226</v>
      </c>
      <c r="D29">
        <f t="shared" si="1"/>
        <v>5756.338196347032</v>
      </c>
      <c r="E29" s="75">
        <f t="shared" si="4"/>
        <v>5.9394723222478278</v>
      </c>
      <c r="F29" s="68"/>
      <c r="G29" s="68">
        <f t="shared" si="5"/>
        <v>101984211</v>
      </c>
      <c r="H29" s="68">
        <f t="shared" si="0"/>
        <v>402271015</v>
      </c>
      <c r="J29" s="73">
        <f t="shared" si="2"/>
        <v>0.70387892428174448</v>
      </c>
      <c r="K29" s="73">
        <f t="shared" si="3"/>
        <v>0.44916444720935211</v>
      </c>
      <c r="N29" s="61">
        <v>30</v>
      </c>
      <c r="O29" s="45" t="s">
        <v>718</v>
      </c>
      <c r="P29" s="40">
        <v>1646489</v>
      </c>
      <c r="Q29" s="40">
        <v>5177033</v>
      </c>
      <c r="R29" s="40">
        <v>10882008</v>
      </c>
      <c r="S29" s="40">
        <v>5746710</v>
      </c>
      <c r="T29" s="40">
        <v>3201702</v>
      </c>
      <c r="U29" s="40">
        <v>8049159</v>
      </c>
      <c r="V29" s="40">
        <v>2681201</v>
      </c>
      <c r="W29" s="40">
        <v>1493247</v>
      </c>
      <c r="X29" s="40">
        <v>5006600</v>
      </c>
      <c r="Y29" s="40" t="s">
        <v>715</v>
      </c>
      <c r="Z29" s="56">
        <v>43884149</v>
      </c>
    </row>
    <row r="30" spans="1:26" ht="22.5">
      <c r="A30">
        <v>1979</v>
      </c>
      <c r="B30" s="24">
        <v>116155</v>
      </c>
      <c r="C30" s="68">
        <f t="shared" si="6"/>
        <v>529069918</v>
      </c>
      <c r="D30">
        <f t="shared" si="1"/>
        <v>6039.6109360730588</v>
      </c>
      <c r="E30" s="75">
        <f t="shared" si="4"/>
        <v>6.2317571984765676</v>
      </c>
      <c r="F30" s="68"/>
      <c r="G30" s="68">
        <f t="shared" si="5"/>
        <v>105750236</v>
      </c>
      <c r="H30" s="68">
        <f t="shared" si="0"/>
        <v>423319682</v>
      </c>
      <c r="J30" s="73">
        <f t="shared" si="2"/>
        <v>0.72604092506258178</v>
      </c>
      <c r="K30" s="73">
        <f t="shared" si="3"/>
        <v>0.47300941084520154</v>
      </c>
      <c r="N30" s="58" t="s">
        <v>726</v>
      </c>
      <c r="O30" s="45" t="s">
        <v>720</v>
      </c>
      <c r="P30" s="40" t="s">
        <v>715</v>
      </c>
      <c r="Q30" s="40" t="s">
        <v>715</v>
      </c>
      <c r="R30" s="40" t="s">
        <v>715</v>
      </c>
      <c r="S30" s="40" t="s">
        <v>715</v>
      </c>
      <c r="T30" s="40">
        <v>74983</v>
      </c>
      <c r="U30" s="40" t="s">
        <v>715</v>
      </c>
      <c r="V30" s="40" t="s">
        <v>715</v>
      </c>
      <c r="W30" s="40">
        <v>634942</v>
      </c>
      <c r="X30" s="40" t="s">
        <v>715</v>
      </c>
      <c r="Y30" s="40" t="s">
        <v>715</v>
      </c>
      <c r="Z30" s="56">
        <v>709925</v>
      </c>
    </row>
    <row r="31" spans="1:26">
      <c r="A31">
        <v>1980</v>
      </c>
      <c r="B31" s="24">
        <v>117060</v>
      </c>
      <c r="C31" s="68">
        <f t="shared" si="6"/>
        <v>520250640</v>
      </c>
      <c r="D31">
        <f t="shared" si="1"/>
        <v>5938.9342465753425</v>
      </c>
      <c r="E31" s="75">
        <f t="shared" si="4"/>
        <v>6.12787754610543</v>
      </c>
      <c r="F31" s="68"/>
      <c r="G31" s="68">
        <f t="shared" si="5"/>
        <v>105270783</v>
      </c>
      <c r="H31" s="68">
        <f t="shared" si="0"/>
        <v>414979857</v>
      </c>
      <c r="J31" s="73">
        <f t="shared" si="2"/>
        <v>0.74682497760834121</v>
      </c>
      <c r="K31" s="73">
        <f t="shared" si="3"/>
        <v>0.46453477963863865</v>
      </c>
      <c r="N31" s="55"/>
      <c r="O31" s="45" t="s">
        <v>721</v>
      </c>
      <c r="P31" s="40">
        <v>848542</v>
      </c>
      <c r="Q31" s="40">
        <v>1177792</v>
      </c>
      <c r="R31" s="40">
        <v>1902450</v>
      </c>
      <c r="S31" s="40">
        <v>1242489</v>
      </c>
      <c r="T31" s="40">
        <v>364003</v>
      </c>
      <c r="U31" s="40">
        <v>474376</v>
      </c>
      <c r="V31" s="40">
        <v>826970</v>
      </c>
      <c r="W31" s="40">
        <v>98044</v>
      </c>
      <c r="X31" s="40">
        <v>1973056</v>
      </c>
      <c r="Y31" s="40" t="s">
        <v>715</v>
      </c>
      <c r="Z31" s="56">
        <v>8907722</v>
      </c>
    </row>
    <row r="32" spans="1:26">
      <c r="A32">
        <v>1981</v>
      </c>
      <c r="B32" s="24">
        <v>117902</v>
      </c>
      <c r="C32" s="68">
        <f t="shared" si="6"/>
        <v>522661415</v>
      </c>
      <c r="D32">
        <f t="shared" si="1"/>
        <v>5966.4545091324198</v>
      </c>
      <c r="E32" s="75">
        <f t="shared" si="4"/>
        <v>6.1562733477736638</v>
      </c>
      <c r="F32" s="68"/>
      <c r="G32" s="68">
        <f t="shared" si="5"/>
        <v>110295294</v>
      </c>
      <c r="H32" s="68">
        <f t="shared" si="0"/>
        <v>412366121</v>
      </c>
      <c r="J32" s="73">
        <f t="shared" si="2"/>
        <v>0.7661621845072687</v>
      </c>
      <c r="K32" s="73">
        <f t="shared" si="3"/>
        <v>0.46685134444666504</v>
      </c>
      <c r="N32" s="59"/>
      <c r="O32" s="47" t="s">
        <v>722</v>
      </c>
      <c r="P32" s="41">
        <v>2495031</v>
      </c>
      <c r="Q32" s="41">
        <v>6354825</v>
      </c>
      <c r="R32" s="41">
        <v>12784458</v>
      </c>
      <c r="S32" s="41">
        <v>6989199</v>
      </c>
      <c r="T32" s="41">
        <v>3640688</v>
      </c>
      <c r="U32" s="41">
        <v>8523535</v>
      </c>
      <c r="V32" s="41">
        <v>3508171</v>
      </c>
      <c r="W32" s="41">
        <v>1868313</v>
      </c>
      <c r="X32" s="41">
        <v>6979656</v>
      </c>
      <c r="Y32" s="41" t="s">
        <v>715</v>
      </c>
      <c r="Z32" s="60">
        <v>53143876</v>
      </c>
    </row>
    <row r="33" spans="1:26" ht="24">
      <c r="A33">
        <v>1982</v>
      </c>
      <c r="B33" s="24">
        <v>118728</v>
      </c>
      <c r="C33" s="68">
        <f t="shared" si="6"/>
        <v>521731175</v>
      </c>
      <c r="D33">
        <f t="shared" si="1"/>
        <v>5955.835331050228</v>
      </c>
      <c r="E33" s="75">
        <f t="shared" si="4"/>
        <v>6.1453163275026492</v>
      </c>
      <c r="F33" s="68"/>
      <c r="G33" s="68">
        <f t="shared" si="5"/>
        <v>112788288</v>
      </c>
      <c r="H33" s="68">
        <f t="shared" si="0"/>
        <v>408942887</v>
      </c>
      <c r="J33" s="73">
        <f t="shared" si="2"/>
        <v>0.78513193854350871</v>
      </c>
      <c r="K33" s="73">
        <f t="shared" si="3"/>
        <v>0.46595745710876812</v>
      </c>
      <c r="N33" s="53"/>
      <c r="O33" s="44" t="s">
        <v>714</v>
      </c>
      <c r="P33" s="39">
        <v>352990</v>
      </c>
      <c r="Q33" s="39">
        <v>819234</v>
      </c>
      <c r="R33" s="39">
        <v>2646796</v>
      </c>
      <c r="S33" s="39">
        <v>994182</v>
      </c>
      <c r="T33" s="39">
        <v>258885</v>
      </c>
      <c r="U33" s="39">
        <v>1620436</v>
      </c>
      <c r="V33" s="39">
        <v>537630</v>
      </c>
      <c r="W33" s="39">
        <v>277835</v>
      </c>
      <c r="X33" s="39">
        <v>832547</v>
      </c>
      <c r="Y33" s="39" t="s">
        <v>715</v>
      </c>
      <c r="Z33" s="54">
        <v>8340535</v>
      </c>
    </row>
    <row r="34" spans="1:26" ht="22.5">
      <c r="A34">
        <v>1983</v>
      </c>
      <c r="B34" s="24">
        <v>119536</v>
      </c>
      <c r="C34" s="68">
        <f t="shared" si="6"/>
        <v>553052361</v>
      </c>
      <c r="D34">
        <f t="shared" si="1"/>
        <v>6313.3831164383564</v>
      </c>
      <c r="E34" s="75">
        <f t="shared" si="4"/>
        <v>6.514239261277015</v>
      </c>
      <c r="F34" s="68"/>
      <c r="G34" s="68">
        <f t="shared" si="5"/>
        <v>122216974</v>
      </c>
      <c r="H34" s="68">
        <f t="shared" si="0"/>
        <v>430835387</v>
      </c>
      <c r="J34" s="73">
        <f t="shared" si="2"/>
        <v>0.80368830810922531</v>
      </c>
      <c r="K34" s="73">
        <f t="shared" si="3"/>
        <v>0.4960546487725484</v>
      </c>
      <c r="N34" s="55"/>
      <c r="O34" s="45" t="s">
        <v>716</v>
      </c>
      <c r="P34" s="40">
        <v>1581372</v>
      </c>
      <c r="Q34" s="40">
        <v>5191256</v>
      </c>
      <c r="R34" s="40">
        <v>9826759</v>
      </c>
      <c r="S34" s="40">
        <v>5891945</v>
      </c>
      <c r="T34" s="40">
        <v>3468065</v>
      </c>
      <c r="U34" s="40">
        <v>7850583</v>
      </c>
      <c r="V34" s="40">
        <v>2688944</v>
      </c>
      <c r="W34" s="40">
        <v>1481522</v>
      </c>
      <c r="X34" s="40">
        <v>4888563</v>
      </c>
      <c r="Y34" s="40" t="s">
        <v>715</v>
      </c>
      <c r="Z34" s="56">
        <v>42869009</v>
      </c>
    </row>
    <row r="35" spans="1:26" ht="24">
      <c r="A35">
        <v>1984</v>
      </c>
      <c r="B35" s="24">
        <v>120305</v>
      </c>
      <c r="C35" s="68">
        <f t="shared" si="6"/>
        <v>580749714</v>
      </c>
      <c r="D35">
        <f t="shared" si="1"/>
        <v>6629.56294520548</v>
      </c>
      <c r="E35" s="75">
        <f t="shared" si="4"/>
        <v>6.8404781440110298</v>
      </c>
      <c r="F35" s="68"/>
      <c r="G35" s="68">
        <f t="shared" si="5"/>
        <v>127509670</v>
      </c>
      <c r="H35" s="68">
        <f t="shared" si="0"/>
        <v>453240044</v>
      </c>
      <c r="J35" s="73">
        <f t="shared" si="2"/>
        <v>0.82134901132214133</v>
      </c>
      <c r="K35" s="73">
        <f t="shared" si="3"/>
        <v>0.52266962247821769</v>
      </c>
      <c r="N35" s="61">
        <v>31</v>
      </c>
      <c r="O35" s="45" t="s">
        <v>718</v>
      </c>
      <c r="P35" s="40">
        <v>1934362</v>
      </c>
      <c r="Q35" s="40">
        <v>6010490</v>
      </c>
      <c r="R35" s="40">
        <v>12473555</v>
      </c>
      <c r="S35" s="40">
        <v>6886127</v>
      </c>
      <c r="T35" s="40">
        <v>3726950</v>
      </c>
      <c r="U35" s="40">
        <v>9471019</v>
      </c>
      <c r="V35" s="40">
        <v>3226574</v>
      </c>
      <c r="W35" s="40">
        <v>1759357</v>
      </c>
      <c r="X35" s="40">
        <v>5721110</v>
      </c>
      <c r="Y35" s="40" t="s">
        <v>715</v>
      </c>
      <c r="Z35" s="56">
        <v>51209544</v>
      </c>
    </row>
    <row r="36" spans="1:26" ht="22.5">
      <c r="A36">
        <v>1985</v>
      </c>
      <c r="B36" s="24">
        <v>121049</v>
      </c>
      <c r="C36" s="68">
        <f t="shared" si="6"/>
        <v>599306223</v>
      </c>
      <c r="D36">
        <f t="shared" si="1"/>
        <v>6841.3952397260282</v>
      </c>
      <c r="E36" s="75">
        <f t="shared" si="4"/>
        <v>7.0590497441059448</v>
      </c>
      <c r="F36" s="68"/>
      <c r="G36" s="68">
        <f t="shared" si="5"/>
        <v>133302721</v>
      </c>
      <c r="H36" s="68">
        <f t="shared" si="0"/>
        <v>466003502</v>
      </c>
      <c r="J36" s="73">
        <f t="shared" si="2"/>
        <v>0.83843556943710817</v>
      </c>
      <c r="K36" s="73">
        <f t="shared" si="3"/>
        <v>0.54050096539044534</v>
      </c>
      <c r="N36" s="58" t="s">
        <v>727</v>
      </c>
      <c r="O36" s="45" t="s">
        <v>720</v>
      </c>
      <c r="P36" s="40" t="s">
        <v>715</v>
      </c>
      <c r="Q36" s="40" t="s">
        <v>715</v>
      </c>
      <c r="R36" s="40" t="s">
        <v>715</v>
      </c>
      <c r="S36" s="40" t="s">
        <v>715</v>
      </c>
      <c r="T36" s="40">
        <v>46756</v>
      </c>
      <c r="U36" s="40" t="s">
        <v>715</v>
      </c>
      <c r="V36" s="40" t="s">
        <v>715</v>
      </c>
      <c r="W36" s="40">
        <v>771492</v>
      </c>
      <c r="X36" s="40">
        <v>2775</v>
      </c>
      <c r="Y36" s="40" t="s">
        <v>715</v>
      </c>
      <c r="Z36" s="56">
        <v>821023</v>
      </c>
    </row>
    <row r="37" spans="1:26">
      <c r="A37">
        <v>1986</v>
      </c>
      <c r="B37" s="24">
        <v>121660</v>
      </c>
      <c r="C37" s="68">
        <f t="shared" si="6"/>
        <v>601808635</v>
      </c>
      <c r="D37">
        <f t="shared" si="1"/>
        <v>6869.9615867579905</v>
      </c>
      <c r="E37" s="75">
        <f t="shared" si="4"/>
        <v>7.0885249107408272</v>
      </c>
      <c r="F37" s="68"/>
      <c r="G37" s="68">
        <f t="shared" si="5"/>
        <v>136520754</v>
      </c>
      <c r="H37" s="68">
        <f t="shared" si="0"/>
        <v>465287881</v>
      </c>
      <c r="J37" s="73">
        <f t="shared" si="2"/>
        <v>0.85246767563098547</v>
      </c>
      <c r="K37" s="73">
        <f t="shared" si="3"/>
        <v>0.54290558613455586</v>
      </c>
      <c r="N37" s="55"/>
      <c r="O37" s="45" t="s">
        <v>721</v>
      </c>
      <c r="P37" s="40">
        <v>845491</v>
      </c>
      <c r="Q37" s="40">
        <v>1061596</v>
      </c>
      <c r="R37" s="40">
        <v>2049644</v>
      </c>
      <c r="S37" s="40">
        <v>1325364</v>
      </c>
      <c r="T37" s="40">
        <v>401903</v>
      </c>
      <c r="U37" s="40">
        <v>484265</v>
      </c>
      <c r="V37" s="40">
        <v>922680</v>
      </c>
      <c r="W37" s="40">
        <v>125091</v>
      </c>
      <c r="X37" s="40">
        <v>2169854</v>
      </c>
      <c r="Y37" s="40" t="s">
        <v>715</v>
      </c>
      <c r="Z37" s="56">
        <v>9385888</v>
      </c>
    </row>
    <row r="38" spans="1:26">
      <c r="A38">
        <v>1987</v>
      </c>
      <c r="B38" s="24">
        <v>122239</v>
      </c>
      <c r="C38" s="68">
        <f t="shared" si="6"/>
        <v>638127686</v>
      </c>
      <c r="D38">
        <f t="shared" si="1"/>
        <v>7284.5626255707766</v>
      </c>
      <c r="E38" s="75">
        <f t="shared" si="4"/>
        <v>7.5163162097938336</v>
      </c>
      <c r="F38" s="68"/>
      <c r="G38" s="68">
        <f t="shared" si="5"/>
        <v>146107587</v>
      </c>
      <c r="H38" s="68">
        <f t="shared" si="0"/>
        <v>492020099</v>
      </c>
      <c r="J38" s="73">
        <f t="shared" si="2"/>
        <v>0.86576487609948782</v>
      </c>
      <c r="K38" s="73">
        <f t="shared" si="3"/>
        <v>0.57780533223592034</v>
      </c>
      <c r="N38" s="59"/>
      <c r="O38" s="47" t="s">
        <v>722</v>
      </c>
      <c r="P38" s="41">
        <v>2779853</v>
      </c>
      <c r="Q38" s="41">
        <v>7072086</v>
      </c>
      <c r="R38" s="41">
        <v>14523199</v>
      </c>
      <c r="S38" s="41">
        <v>8211491</v>
      </c>
      <c r="T38" s="41">
        <v>4175609</v>
      </c>
      <c r="U38" s="41">
        <v>9955284</v>
      </c>
      <c r="V38" s="41">
        <v>4149254</v>
      </c>
      <c r="W38" s="41">
        <v>2206814</v>
      </c>
      <c r="X38" s="41">
        <v>7893739</v>
      </c>
      <c r="Y38" s="41" t="s">
        <v>715</v>
      </c>
      <c r="Z38" s="60">
        <v>60967329</v>
      </c>
    </row>
    <row r="39" spans="1:26" ht="24">
      <c r="A39">
        <v>1988</v>
      </c>
      <c r="B39" s="24">
        <v>122745</v>
      </c>
      <c r="C39" s="68">
        <f t="shared" si="6"/>
        <v>672316915</v>
      </c>
      <c r="D39">
        <f t="shared" si="1"/>
        <v>7674.8506278538807</v>
      </c>
      <c r="E39" s="75">
        <f t="shared" si="4"/>
        <v>7.919020968999428</v>
      </c>
      <c r="F39" s="68"/>
      <c r="G39" s="68">
        <f t="shared" si="5"/>
        <v>153084911</v>
      </c>
      <c r="H39" s="68">
        <f t="shared" si="0"/>
        <v>519232004</v>
      </c>
      <c r="J39" s="73">
        <f t="shared" si="2"/>
        <v>0.87738557288197871</v>
      </c>
      <c r="K39" s="73">
        <f t="shared" si="3"/>
        <v>0.61065848722340621</v>
      </c>
      <c r="N39" s="53"/>
      <c r="O39" s="44" t="s">
        <v>714</v>
      </c>
      <c r="P39" s="39">
        <v>381878</v>
      </c>
      <c r="Q39" s="39">
        <v>862516</v>
      </c>
      <c r="R39" s="39">
        <v>2929348</v>
      </c>
      <c r="S39" s="39">
        <v>1093093</v>
      </c>
      <c r="T39" s="39">
        <v>273112</v>
      </c>
      <c r="U39" s="39">
        <v>1792204</v>
      </c>
      <c r="V39" s="39">
        <v>596473</v>
      </c>
      <c r="W39" s="39">
        <v>299811</v>
      </c>
      <c r="X39" s="39">
        <v>903754</v>
      </c>
      <c r="Y39" s="39" t="s">
        <v>715</v>
      </c>
      <c r="Z39" s="54">
        <v>9132189</v>
      </c>
    </row>
    <row r="40" spans="1:26" ht="22.5">
      <c r="A40">
        <v>1989</v>
      </c>
      <c r="B40" s="24">
        <v>123205</v>
      </c>
      <c r="C40" s="68">
        <f t="shared" si="6"/>
        <v>713896780</v>
      </c>
      <c r="D40">
        <f t="shared" si="1"/>
        <v>8149.5066210045661</v>
      </c>
      <c r="E40" s="75">
        <f t="shared" si="4"/>
        <v>8.408777831390978</v>
      </c>
      <c r="F40" s="68"/>
      <c r="G40" s="68">
        <f t="shared" si="5"/>
        <v>163419446</v>
      </c>
      <c r="H40" s="68">
        <f t="shared" si="0"/>
        <v>550477334</v>
      </c>
      <c r="J40" s="73">
        <f t="shared" si="2"/>
        <v>0.88794984268424315</v>
      </c>
      <c r="K40" s="73">
        <f t="shared" si="3"/>
        <v>0.65061346103120232</v>
      </c>
      <c r="N40" s="55"/>
      <c r="O40" s="45" t="s">
        <v>716</v>
      </c>
      <c r="P40" s="40">
        <v>1802048</v>
      </c>
      <c r="Q40" s="40">
        <v>6109554</v>
      </c>
      <c r="R40" s="40">
        <v>11344237</v>
      </c>
      <c r="S40" s="40">
        <v>6604965</v>
      </c>
      <c r="T40" s="40">
        <v>4067495</v>
      </c>
      <c r="U40" s="40">
        <v>8862288</v>
      </c>
      <c r="V40" s="40">
        <v>3042450</v>
      </c>
      <c r="W40" s="40">
        <v>1764508</v>
      </c>
      <c r="X40" s="40">
        <v>5619803</v>
      </c>
      <c r="Y40" s="40" t="s">
        <v>715</v>
      </c>
      <c r="Z40" s="56">
        <v>49217348</v>
      </c>
    </row>
    <row r="41" spans="1:26" ht="24">
      <c r="A41">
        <v>1990</v>
      </c>
      <c r="B41" s="24">
        <v>123611</v>
      </c>
      <c r="C41" s="68">
        <f t="shared" si="6"/>
        <v>765568692</v>
      </c>
      <c r="D41">
        <f t="shared" si="1"/>
        <v>8739.3686301369853</v>
      </c>
      <c r="E41" s="75">
        <f t="shared" si="4"/>
        <v>9.0174059136344411</v>
      </c>
      <c r="F41" s="68"/>
      <c r="G41" s="68">
        <f t="shared" si="5"/>
        <v>177419014</v>
      </c>
      <c r="H41" s="68">
        <f t="shared" si="0"/>
        <v>588149678</v>
      </c>
      <c r="J41" s="73">
        <f t="shared" si="2"/>
        <v>0.89727395907493745</v>
      </c>
      <c r="K41" s="73">
        <f t="shared" si="3"/>
        <v>0.70026609676147089</v>
      </c>
      <c r="N41" s="61">
        <v>32</v>
      </c>
      <c r="O41" s="45" t="s">
        <v>718</v>
      </c>
      <c r="P41" s="40">
        <v>2183926</v>
      </c>
      <c r="Q41" s="40">
        <v>6972070</v>
      </c>
      <c r="R41" s="40">
        <v>14273585</v>
      </c>
      <c r="S41" s="40">
        <v>7698058</v>
      </c>
      <c r="T41" s="40">
        <v>4340607</v>
      </c>
      <c r="U41" s="40">
        <v>10654492</v>
      </c>
      <c r="V41" s="40">
        <v>3638923</v>
      </c>
      <c r="W41" s="40">
        <v>2064319</v>
      </c>
      <c r="X41" s="40">
        <v>6523557</v>
      </c>
      <c r="Y41" s="40" t="s">
        <v>715</v>
      </c>
      <c r="Z41" s="56">
        <v>58349537</v>
      </c>
    </row>
    <row r="42" spans="1:26" ht="22.5">
      <c r="A42">
        <v>1991</v>
      </c>
      <c r="B42" s="24">
        <v>124101</v>
      </c>
      <c r="C42" s="68">
        <f t="shared" si="6"/>
        <v>789888423</v>
      </c>
      <c r="D42">
        <f t="shared" si="1"/>
        <v>9016.9911301369866</v>
      </c>
      <c r="E42" s="75">
        <f t="shared" si="4"/>
        <v>9.3038607914645297</v>
      </c>
      <c r="F42" s="68"/>
      <c r="G42" s="68">
        <f t="shared" si="5"/>
        <v>185326353</v>
      </c>
      <c r="H42" s="68">
        <f t="shared" si="0"/>
        <v>604562070</v>
      </c>
      <c r="J42" s="73">
        <f t="shared" si="2"/>
        <v>0.90852720299474088</v>
      </c>
      <c r="K42" s="73">
        <f t="shared" si="3"/>
        <v>0.72363544187881668</v>
      </c>
      <c r="N42" s="58" t="s">
        <v>728</v>
      </c>
      <c r="O42" s="45" t="s">
        <v>720</v>
      </c>
      <c r="P42" s="40" t="s">
        <v>715</v>
      </c>
      <c r="Q42" s="40" t="s">
        <v>715</v>
      </c>
      <c r="R42" s="40" t="s">
        <v>715</v>
      </c>
      <c r="S42" s="40" t="s">
        <v>715</v>
      </c>
      <c r="T42" s="40">
        <v>55374</v>
      </c>
      <c r="U42" s="40" t="s">
        <v>715</v>
      </c>
      <c r="V42" s="40" t="s">
        <v>715</v>
      </c>
      <c r="W42" s="40">
        <v>892424</v>
      </c>
      <c r="X42" s="40">
        <v>2868</v>
      </c>
      <c r="Y42" s="40" t="s">
        <v>715</v>
      </c>
      <c r="Z42" s="56">
        <v>950666</v>
      </c>
    </row>
    <row r="43" spans="1:26">
      <c r="A43">
        <v>1992</v>
      </c>
      <c r="B43" s="24">
        <v>124567</v>
      </c>
      <c r="C43" s="68">
        <f t="shared" si="6"/>
        <v>797751779</v>
      </c>
      <c r="D43">
        <f t="shared" si="1"/>
        <v>9106.7554680365301</v>
      </c>
      <c r="E43" s="75">
        <f t="shared" si="4"/>
        <v>9.3964809229254609</v>
      </c>
      <c r="F43" s="68"/>
      <c r="G43" s="68">
        <f t="shared" si="5"/>
        <v>192135547</v>
      </c>
      <c r="H43" s="68">
        <f t="shared" si="0"/>
        <v>605616232</v>
      </c>
      <c r="J43" s="73">
        <f t="shared" si="2"/>
        <v>0.91922926762051305</v>
      </c>
      <c r="K43" s="73">
        <f t="shared" si="3"/>
        <v>0.73119150736920191</v>
      </c>
      <c r="N43" s="55"/>
      <c r="O43" s="45" t="s">
        <v>721</v>
      </c>
      <c r="P43" s="40">
        <v>812846</v>
      </c>
      <c r="Q43" s="40">
        <v>1125667</v>
      </c>
      <c r="R43" s="40">
        <v>1955849</v>
      </c>
      <c r="S43" s="40">
        <v>1296675</v>
      </c>
      <c r="T43" s="40">
        <v>411999</v>
      </c>
      <c r="U43" s="40">
        <v>485455</v>
      </c>
      <c r="V43" s="40">
        <v>910986</v>
      </c>
      <c r="W43" s="40">
        <v>120077</v>
      </c>
      <c r="X43" s="40">
        <v>2118027</v>
      </c>
      <c r="Y43" s="40" t="s">
        <v>715</v>
      </c>
      <c r="Z43" s="56">
        <v>9237581</v>
      </c>
    </row>
    <row r="44" spans="1:26">
      <c r="A44">
        <v>1993</v>
      </c>
      <c r="B44" s="24">
        <v>124938</v>
      </c>
      <c r="C44" s="68">
        <f t="shared" si="6"/>
        <v>804695498</v>
      </c>
      <c r="D44">
        <f t="shared" si="1"/>
        <v>9186.0216666666674</v>
      </c>
      <c r="E44" s="75">
        <f t="shared" si="4"/>
        <v>9.4782689236986375</v>
      </c>
      <c r="F44" s="68"/>
      <c r="G44" s="68">
        <f t="shared" si="5"/>
        <v>197694960</v>
      </c>
      <c r="H44" s="68">
        <f t="shared" si="0"/>
        <v>607000538</v>
      </c>
      <c r="J44" s="73">
        <f t="shared" si="2"/>
        <v>0.92774958087407855</v>
      </c>
      <c r="K44" s="73">
        <f t="shared" si="3"/>
        <v>0.73786387416918298</v>
      </c>
      <c r="N44" s="59"/>
      <c r="O44" s="47" t="s">
        <v>722</v>
      </c>
      <c r="P44" s="41">
        <v>2996772</v>
      </c>
      <c r="Q44" s="41">
        <v>8097737</v>
      </c>
      <c r="R44" s="41">
        <v>16229434</v>
      </c>
      <c r="S44" s="41">
        <v>8994733</v>
      </c>
      <c r="T44" s="41">
        <v>4807980</v>
      </c>
      <c r="U44" s="41">
        <v>11139947</v>
      </c>
      <c r="V44" s="41">
        <v>4549909</v>
      </c>
      <c r="W44" s="41">
        <v>2544499</v>
      </c>
      <c r="X44" s="41">
        <v>8644452</v>
      </c>
      <c r="Y44" s="41" t="s">
        <v>715</v>
      </c>
      <c r="Z44" s="60">
        <v>68005463</v>
      </c>
    </row>
    <row r="45" spans="1:26" ht="24">
      <c r="A45">
        <v>1994</v>
      </c>
      <c r="B45" s="24">
        <v>125265</v>
      </c>
      <c r="C45" s="68">
        <f t="shared" si="6"/>
        <v>858816772</v>
      </c>
      <c r="D45">
        <f t="shared" si="1"/>
        <v>9803.8444292237455</v>
      </c>
      <c r="E45" s="75">
        <f t="shared" si="4"/>
        <v>10.115747312406087</v>
      </c>
      <c r="F45" s="68"/>
      <c r="G45" s="68">
        <f t="shared" si="5"/>
        <v>215515410</v>
      </c>
      <c r="H45" s="68">
        <f t="shared" si="0"/>
        <v>643301362</v>
      </c>
      <c r="J45" s="73">
        <f t="shared" si="2"/>
        <v>0.93525939875525343</v>
      </c>
      <c r="K45" s="73">
        <f t="shared" si="3"/>
        <v>0.78987015377385594</v>
      </c>
      <c r="N45" s="53"/>
      <c r="O45" s="44" t="s">
        <v>714</v>
      </c>
      <c r="P45" s="39">
        <v>415947</v>
      </c>
      <c r="Q45" s="39">
        <v>910077</v>
      </c>
      <c r="R45" s="39">
        <v>3274795</v>
      </c>
      <c r="S45" s="39">
        <v>1201831</v>
      </c>
      <c r="T45" s="39">
        <v>288996</v>
      </c>
      <c r="U45" s="39">
        <v>1990487</v>
      </c>
      <c r="V45" s="39">
        <v>652012</v>
      </c>
      <c r="W45" s="39">
        <v>324717</v>
      </c>
      <c r="X45" s="39">
        <v>994973</v>
      </c>
      <c r="Y45" s="39" t="s">
        <v>715</v>
      </c>
      <c r="Z45" s="54">
        <v>10053835</v>
      </c>
    </row>
    <row r="46" spans="1:26" ht="22.5">
      <c r="A46">
        <v>1995</v>
      </c>
      <c r="B46" s="24">
        <v>125570</v>
      </c>
      <c r="C46" s="68">
        <f t="shared" si="6"/>
        <v>881559278</v>
      </c>
      <c r="D46">
        <f t="shared" si="1"/>
        <v>10063.462077625572</v>
      </c>
      <c r="E46" s="75">
        <f t="shared" si="4"/>
        <v>10.383624526088262</v>
      </c>
      <c r="F46" s="68"/>
      <c r="G46" s="68">
        <f t="shared" si="5"/>
        <v>224649796</v>
      </c>
      <c r="H46" s="68">
        <f t="shared" si="0"/>
        <v>656909482</v>
      </c>
      <c r="J46" s="73">
        <f t="shared" si="2"/>
        <v>0.94226396895023312</v>
      </c>
      <c r="K46" s="73">
        <f t="shared" si="3"/>
        <v>0.81172390995016008</v>
      </c>
      <c r="N46" s="55"/>
      <c r="O46" s="45" t="s">
        <v>716</v>
      </c>
      <c r="P46" s="40">
        <v>2070490</v>
      </c>
      <c r="Q46" s="40">
        <v>6940109</v>
      </c>
      <c r="R46" s="40">
        <v>12442205</v>
      </c>
      <c r="S46" s="40">
        <v>6749440</v>
      </c>
      <c r="T46" s="40">
        <v>3904808</v>
      </c>
      <c r="U46" s="40">
        <v>9485186</v>
      </c>
      <c r="V46" s="40">
        <v>3096062</v>
      </c>
      <c r="W46" s="40">
        <v>1920579</v>
      </c>
      <c r="X46" s="40">
        <v>5917743</v>
      </c>
      <c r="Y46" s="40" t="s">
        <v>715</v>
      </c>
      <c r="Z46" s="56">
        <v>52526622</v>
      </c>
    </row>
    <row r="47" spans="1:26" ht="24">
      <c r="A47">
        <v>1996</v>
      </c>
      <c r="B47" s="24">
        <v>125859</v>
      </c>
      <c r="C47" s="68">
        <f t="shared" si="6"/>
        <v>903457362</v>
      </c>
      <c r="D47">
        <f t="shared" si="1"/>
        <v>10313.44020547945</v>
      </c>
      <c r="E47" s="75">
        <f t="shared" si="4"/>
        <v>10.64155554419586</v>
      </c>
      <c r="F47" s="68"/>
      <c r="G47" s="68">
        <f t="shared" si="5"/>
        <v>228231014</v>
      </c>
      <c r="H47" s="68">
        <f t="shared" si="0"/>
        <v>675226348</v>
      </c>
      <c r="J47" s="73">
        <f t="shared" si="2"/>
        <v>0.94890108628252534</v>
      </c>
      <c r="K47" s="73">
        <f t="shared" si="3"/>
        <v>0.83276624312418357</v>
      </c>
      <c r="N47" s="61">
        <v>33</v>
      </c>
      <c r="O47" s="45" t="s">
        <v>718</v>
      </c>
      <c r="P47" s="40">
        <v>2486437</v>
      </c>
      <c r="Q47" s="40">
        <v>7850186</v>
      </c>
      <c r="R47" s="40">
        <v>15717000</v>
      </c>
      <c r="S47" s="40">
        <v>7951271</v>
      </c>
      <c r="T47" s="40">
        <v>4193804</v>
      </c>
      <c r="U47" s="40">
        <v>11475673</v>
      </c>
      <c r="V47" s="40">
        <v>3748074</v>
      </c>
      <c r="W47" s="40">
        <v>2245296</v>
      </c>
      <c r="X47" s="40">
        <v>6912716</v>
      </c>
      <c r="Y47" s="40" t="s">
        <v>715</v>
      </c>
      <c r="Z47" s="56">
        <v>62580457</v>
      </c>
    </row>
    <row r="48" spans="1:26" ht="22.5">
      <c r="A48">
        <v>1997</v>
      </c>
      <c r="B48" s="24">
        <v>126157</v>
      </c>
      <c r="C48" s="68">
        <f t="shared" si="6"/>
        <v>926457806</v>
      </c>
      <c r="D48">
        <f t="shared" si="1"/>
        <v>10576.002351598174</v>
      </c>
      <c r="E48" s="75">
        <f t="shared" si="4"/>
        <v>10.912470932859401</v>
      </c>
      <c r="F48" s="68"/>
      <c r="G48" s="68">
        <f t="shared" si="5"/>
        <v>232370625</v>
      </c>
      <c r="H48" s="68">
        <f t="shared" si="0"/>
        <v>694087181</v>
      </c>
      <c r="J48" s="73">
        <f t="shared" si="2"/>
        <v>0.95574489585007927</v>
      </c>
      <c r="K48" s="73">
        <f t="shared" si="3"/>
        <v>0.85486785739319771</v>
      </c>
      <c r="N48" s="58" t="s">
        <v>729</v>
      </c>
      <c r="O48" s="45" t="s">
        <v>720</v>
      </c>
      <c r="P48" s="40" t="s">
        <v>715</v>
      </c>
      <c r="Q48" s="40" t="s">
        <v>715</v>
      </c>
      <c r="R48" s="40" t="s">
        <v>715</v>
      </c>
      <c r="S48" s="40" t="s">
        <v>715</v>
      </c>
      <c r="T48" s="40">
        <v>99525</v>
      </c>
      <c r="U48" s="40" t="s">
        <v>715</v>
      </c>
      <c r="V48" s="40" t="s">
        <v>715</v>
      </c>
      <c r="W48" s="40">
        <v>967812</v>
      </c>
      <c r="X48" s="40">
        <v>3868</v>
      </c>
      <c r="Y48" s="40" t="s">
        <v>715</v>
      </c>
      <c r="Z48" s="56">
        <v>1071205</v>
      </c>
    </row>
    <row r="49" spans="1:26">
      <c r="A49">
        <v>1998</v>
      </c>
      <c r="B49" s="24">
        <v>126472</v>
      </c>
      <c r="C49" s="68">
        <f t="shared" si="6"/>
        <v>934661061</v>
      </c>
      <c r="D49">
        <f t="shared" si="1"/>
        <v>10669.646815068494</v>
      </c>
      <c r="E49" s="75">
        <f t="shared" si="4"/>
        <v>11.009094633542359</v>
      </c>
      <c r="F49" s="68"/>
      <c r="G49" s="68">
        <f t="shared" si="5"/>
        <v>240937635</v>
      </c>
      <c r="H49" s="68">
        <f t="shared" si="0"/>
        <v>693723426</v>
      </c>
      <c r="J49" s="73">
        <f t="shared" si="2"/>
        <v>0.96297912408423858</v>
      </c>
      <c r="K49" s="73">
        <f t="shared" si="3"/>
        <v>0.86275053903883725</v>
      </c>
      <c r="N49" s="55"/>
      <c r="O49" s="45" t="s">
        <v>721</v>
      </c>
      <c r="P49" s="40">
        <v>708510</v>
      </c>
      <c r="Q49" s="40">
        <v>1125500</v>
      </c>
      <c r="R49" s="40">
        <v>2073553</v>
      </c>
      <c r="S49" s="40">
        <v>1281964</v>
      </c>
      <c r="T49" s="40">
        <v>432112</v>
      </c>
      <c r="U49" s="40">
        <v>435122</v>
      </c>
      <c r="V49" s="40">
        <v>831182</v>
      </c>
      <c r="W49" s="40">
        <v>116146</v>
      </c>
      <c r="X49" s="40">
        <v>2023400</v>
      </c>
      <c r="Y49" s="40" t="s">
        <v>715</v>
      </c>
      <c r="Z49" s="56">
        <v>9027489</v>
      </c>
    </row>
    <row r="50" spans="1:26">
      <c r="A50">
        <v>1999</v>
      </c>
      <c r="B50" s="24">
        <v>126667</v>
      </c>
      <c r="C50" s="68">
        <f t="shared" si="6"/>
        <v>957370102</v>
      </c>
      <c r="D50">
        <f t="shared" si="1"/>
        <v>10928.882442922375</v>
      </c>
      <c r="E50" s="75">
        <f t="shared" si="4"/>
        <v>11.276577672943306</v>
      </c>
      <c r="F50" s="68"/>
      <c r="G50" s="68">
        <f t="shared" si="5"/>
        <v>248234004</v>
      </c>
      <c r="H50" s="68">
        <f t="shared" si="0"/>
        <v>709136098</v>
      </c>
      <c r="J50" s="73">
        <f t="shared" si="2"/>
        <v>0.96745745584824194</v>
      </c>
      <c r="K50" s="73">
        <f t="shared" si="3"/>
        <v>0.88457213798715439</v>
      </c>
      <c r="N50" s="59"/>
      <c r="O50" s="47" t="s">
        <v>722</v>
      </c>
      <c r="P50" s="41">
        <v>3194947</v>
      </c>
      <c r="Q50" s="41">
        <v>8975686</v>
      </c>
      <c r="R50" s="41">
        <v>17790553</v>
      </c>
      <c r="S50" s="41">
        <v>9233235</v>
      </c>
      <c r="T50" s="41">
        <v>4725441</v>
      </c>
      <c r="U50" s="41">
        <v>11910795</v>
      </c>
      <c r="V50" s="41">
        <v>4579256</v>
      </c>
      <c r="W50" s="41">
        <v>2717892</v>
      </c>
      <c r="X50" s="41">
        <v>8939984</v>
      </c>
      <c r="Y50" s="41" t="s">
        <v>715</v>
      </c>
      <c r="Z50" s="60">
        <v>72067789</v>
      </c>
    </row>
    <row r="51" spans="1:26" ht="24">
      <c r="A51">
        <v>2000</v>
      </c>
      <c r="B51" s="24">
        <v>126926</v>
      </c>
      <c r="C51" s="68">
        <f t="shared" si="6"/>
        <v>982065587</v>
      </c>
      <c r="D51">
        <f t="shared" si="1"/>
        <v>11210.794372146118</v>
      </c>
      <c r="E51" s="75">
        <f t="shared" si="4"/>
        <v>11.567458445375769</v>
      </c>
      <c r="F51" s="68"/>
      <c r="G51" s="68">
        <f t="shared" si="5"/>
        <v>254592345</v>
      </c>
      <c r="H51" s="68">
        <f t="shared" si="0"/>
        <v>727473242</v>
      </c>
      <c r="J51" s="73">
        <f t="shared" si="2"/>
        <v>0.97340559906299517</v>
      </c>
      <c r="K51" s="73">
        <f t="shared" si="3"/>
        <v>0.90830255308941177</v>
      </c>
      <c r="N51" s="53"/>
      <c r="O51" s="44" t="s">
        <v>714</v>
      </c>
      <c r="P51" s="39">
        <v>465864</v>
      </c>
      <c r="Q51" s="39">
        <v>988752</v>
      </c>
      <c r="R51" s="39">
        <v>3715303</v>
      </c>
      <c r="S51" s="39">
        <v>1345667</v>
      </c>
      <c r="T51" s="39">
        <v>324275</v>
      </c>
      <c r="U51" s="39">
        <v>2299410</v>
      </c>
      <c r="V51" s="39">
        <v>729172</v>
      </c>
      <c r="W51" s="39">
        <v>358545</v>
      </c>
      <c r="X51" s="39">
        <v>1130855</v>
      </c>
      <c r="Y51" s="39" t="s">
        <v>715</v>
      </c>
      <c r="Z51" s="54">
        <v>11357843</v>
      </c>
    </row>
    <row r="52" spans="1:26" ht="22.5">
      <c r="A52">
        <v>2001</v>
      </c>
      <c r="B52" s="24">
        <v>127316</v>
      </c>
      <c r="C52" s="68">
        <f t="shared" si="6"/>
        <v>977733676</v>
      </c>
      <c r="D52">
        <f t="shared" si="1"/>
        <v>11161.343333333332</v>
      </c>
      <c r="E52" s="75">
        <f t="shared" si="4"/>
        <v>11.516434154182917</v>
      </c>
      <c r="F52" s="68"/>
      <c r="G52" s="68">
        <f t="shared" si="5"/>
        <v>254469213</v>
      </c>
      <c r="H52" s="68">
        <f t="shared" si="0"/>
        <v>723264463</v>
      </c>
      <c r="J52" s="73">
        <f t="shared" si="2"/>
        <v>0.98236226259100201</v>
      </c>
      <c r="K52" s="73">
        <f t="shared" si="3"/>
        <v>0.90413992796923148</v>
      </c>
      <c r="N52" s="55"/>
      <c r="O52" s="45" t="s">
        <v>716</v>
      </c>
      <c r="P52" s="40">
        <v>2443666</v>
      </c>
      <c r="Q52" s="40">
        <v>7909519</v>
      </c>
      <c r="R52" s="40">
        <v>15023894</v>
      </c>
      <c r="S52" s="40">
        <v>8173069</v>
      </c>
      <c r="T52" s="40">
        <v>4491818</v>
      </c>
      <c r="U52" s="40">
        <v>11522960</v>
      </c>
      <c r="V52" s="40">
        <v>3518786</v>
      </c>
      <c r="W52" s="40">
        <v>2172954</v>
      </c>
      <c r="X52" s="40">
        <v>6789380</v>
      </c>
      <c r="Y52" s="40" t="s">
        <v>715</v>
      </c>
      <c r="Z52" s="56">
        <v>62046046</v>
      </c>
    </row>
    <row r="53" spans="1:26" ht="24">
      <c r="A53">
        <v>2002</v>
      </c>
      <c r="B53" s="24">
        <v>127486</v>
      </c>
      <c r="C53" s="68">
        <f t="shared" si="6"/>
        <v>1000051762</v>
      </c>
      <c r="D53">
        <f t="shared" si="1"/>
        <v>11416.116004566211</v>
      </c>
      <c r="E53" s="75">
        <f t="shared" si="4"/>
        <v>11.779312250923848</v>
      </c>
      <c r="F53" s="68"/>
      <c r="G53" s="68">
        <f t="shared" si="5"/>
        <v>263439013</v>
      </c>
      <c r="H53" s="68">
        <f t="shared" si="0"/>
        <v>736612749</v>
      </c>
      <c r="J53" s="73">
        <f t="shared" si="2"/>
        <v>0.9862664492570562</v>
      </c>
      <c r="K53" s="73">
        <f t="shared" si="3"/>
        <v>0.92558584996946258</v>
      </c>
      <c r="N53" s="61">
        <v>34</v>
      </c>
      <c r="O53" s="45" t="s">
        <v>718</v>
      </c>
      <c r="P53" s="40">
        <v>2909530</v>
      </c>
      <c r="Q53" s="40">
        <v>8898271</v>
      </c>
      <c r="R53" s="40">
        <v>18739197</v>
      </c>
      <c r="S53" s="40">
        <v>9518736</v>
      </c>
      <c r="T53" s="40">
        <v>4816093</v>
      </c>
      <c r="U53" s="40">
        <v>13822370</v>
      </c>
      <c r="V53" s="40">
        <v>4247958</v>
      </c>
      <c r="W53" s="40">
        <v>2531499</v>
      </c>
      <c r="X53" s="40">
        <v>7920235</v>
      </c>
      <c r="Y53" s="40" t="s">
        <v>715</v>
      </c>
      <c r="Z53" s="56">
        <v>73403889</v>
      </c>
    </row>
    <row r="54" spans="1:26" ht="22.5">
      <c r="A54">
        <v>2003</v>
      </c>
      <c r="B54" s="24">
        <v>127694</v>
      </c>
      <c r="C54" s="68">
        <f t="shared" si="6"/>
        <v>984767930</v>
      </c>
      <c r="D54">
        <f t="shared" si="1"/>
        <v>11241.64303652968</v>
      </c>
      <c r="E54" s="75">
        <f t="shared" si="4"/>
        <v>11.599288539792518</v>
      </c>
      <c r="F54" s="68"/>
      <c r="G54" s="68">
        <f t="shared" si="5"/>
        <v>259653750</v>
      </c>
      <c r="H54" s="68">
        <f t="shared" si="0"/>
        <v>725114180</v>
      </c>
      <c r="J54" s="73">
        <f t="shared" si="2"/>
        <v>0.99104333647199316</v>
      </c>
      <c r="K54" s="73">
        <f t="shared" si="3"/>
        <v>0.91089929177013329</v>
      </c>
      <c r="N54" s="58" t="s">
        <v>730</v>
      </c>
      <c r="O54" s="45" t="s">
        <v>720</v>
      </c>
      <c r="P54" s="40" t="s">
        <v>715</v>
      </c>
      <c r="Q54" s="40" t="s">
        <v>715</v>
      </c>
      <c r="R54" s="40" t="s">
        <v>715</v>
      </c>
      <c r="S54" s="40" t="s">
        <v>715</v>
      </c>
      <c r="T54" s="40">
        <v>92402</v>
      </c>
      <c r="U54" s="40" t="s">
        <v>715</v>
      </c>
      <c r="V54" s="40" t="s">
        <v>715</v>
      </c>
      <c r="W54" s="40">
        <v>1178510</v>
      </c>
      <c r="X54" s="40">
        <v>4378</v>
      </c>
      <c r="Y54" s="40" t="s">
        <v>715</v>
      </c>
      <c r="Z54" s="56">
        <v>1275290</v>
      </c>
    </row>
    <row r="55" spans="1:26">
      <c r="A55">
        <v>2004</v>
      </c>
      <c r="B55" s="24">
        <v>127787</v>
      </c>
      <c r="C55" s="68">
        <f t="shared" si="6"/>
        <v>1023149050</v>
      </c>
      <c r="D55">
        <f t="shared" si="1"/>
        <v>11679.783675799086</v>
      </c>
      <c r="E55" s="75">
        <f t="shared" si="4"/>
        <v>12.051368336258273</v>
      </c>
      <c r="F55" s="68"/>
      <c r="G55" s="68">
        <f t="shared" si="5"/>
        <v>272547123</v>
      </c>
      <c r="H55" s="68">
        <f t="shared" si="0"/>
        <v>750601927</v>
      </c>
      <c r="J55" s="73">
        <f t="shared" si="2"/>
        <v>0.9931791562363641</v>
      </c>
      <c r="K55" s="73">
        <f t="shared" si="3"/>
        <v>0.94778052369125376</v>
      </c>
      <c r="N55" s="55"/>
      <c r="O55" s="45" t="s">
        <v>721</v>
      </c>
      <c r="P55" s="40">
        <v>908872</v>
      </c>
      <c r="Q55" s="40">
        <v>1164350</v>
      </c>
      <c r="R55" s="40">
        <v>2414447</v>
      </c>
      <c r="S55" s="40">
        <v>1394816</v>
      </c>
      <c r="T55" s="40">
        <v>461360</v>
      </c>
      <c r="U55" s="40">
        <v>556141</v>
      </c>
      <c r="V55" s="40">
        <v>1103579</v>
      </c>
      <c r="W55" s="40">
        <v>156533</v>
      </c>
      <c r="X55" s="40">
        <v>2259429</v>
      </c>
      <c r="Y55" s="40" t="s">
        <v>715</v>
      </c>
      <c r="Z55" s="56">
        <v>10419527</v>
      </c>
    </row>
    <row r="56" spans="1:26">
      <c r="A56">
        <v>2005</v>
      </c>
      <c r="B56" s="24">
        <v>127768</v>
      </c>
      <c r="C56" s="68">
        <f t="shared" si="6"/>
        <v>1043799912</v>
      </c>
      <c r="D56">
        <f t="shared" si="1"/>
        <v>11915.52410958904</v>
      </c>
      <c r="E56" s="75">
        <f t="shared" si="4"/>
        <v>12.294608697399434</v>
      </c>
      <c r="F56" s="68"/>
      <c r="G56" s="68">
        <f t="shared" si="5"/>
        <v>281289191</v>
      </c>
      <c r="H56" s="68">
        <f t="shared" si="0"/>
        <v>762510721</v>
      </c>
      <c r="J56" s="73">
        <f t="shared" si="2"/>
        <v>0.99274280596192266</v>
      </c>
      <c r="K56" s="73">
        <f t="shared" si="3"/>
        <v>0.96762437480328622</v>
      </c>
      <c r="N56" s="59"/>
      <c r="O56" s="47" t="s">
        <v>722</v>
      </c>
      <c r="P56" s="41">
        <v>3818402</v>
      </c>
      <c r="Q56" s="41">
        <v>10062621</v>
      </c>
      <c r="R56" s="41">
        <v>21153644</v>
      </c>
      <c r="S56" s="41">
        <v>10913552</v>
      </c>
      <c r="T56" s="41">
        <v>5369855</v>
      </c>
      <c r="U56" s="41">
        <v>14378511</v>
      </c>
      <c r="V56" s="41">
        <v>5351537</v>
      </c>
      <c r="W56" s="41">
        <v>3268384</v>
      </c>
      <c r="X56" s="41">
        <v>10184042</v>
      </c>
      <c r="Y56" s="41" t="s">
        <v>715</v>
      </c>
      <c r="Z56" s="60">
        <v>84500548</v>
      </c>
    </row>
    <row r="57" spans="1:26" ht="24">
      <c r="A57">
        <v>2006</v>
      </c>
      <c r="B57" s="24">
        <v>127901</v>
      </c>
      <c r="C57" s="68">
        <f t="shared" si="6"/>
        <v>1048308066.1</v>
      </c>
      <c r="D57">
        <f t="shared" si="1"/>
        <v>11966.987055936073</v>
      </c>
      <c r="E57" s="75">
        <f t="shared" si="4"/>
        <v>12.347708903645744</v>
      </c>
      <c r="F57" s="68"/>
      <c r="G57" s="68">
        <f t="shared" si="5"/>
        <v>278310832</v>
      </c>
      <c r="H57" s="68">
        <f t="shared" si="0"/>
        <v>769997234.10000002</v>
      </c>
      <c r="J57" s="73">
        <f t="shared" si="2"/>
        <v>0.99579725788301221</v>
      </c>
      <c r="K57" s="73">
        <f t="shared" si="3"/>
        <v>0.97195635565476346</v>
      </c>
      <c r="N57" s="53"/>
      <c r="O57" s="44" t="s">
        <v>714</v>
      </c>
      <c r="P57" s="39">
        <v>538750</v>
      </c>
      <c r="Q57" s="39">
        <v>1106912</v>
      </c>
      <c r="R57" s="39">
        <v>4351578</v>
      </c>
      <c r="S57" s="39">
        <v>1620465</v>
      </c>
      <c r="T57" s="39">
        <v>384061</v>
      </c>
      <c r="U57" s="39">
        <v>2768405</v>
      </c>
      <c r="V57" s="39">
        <v>861752</v>
      </c>
      <c r="W57" s="39">
        <v>415115</v>
      </c>
      <c r="X57" s="39">
        <v>1331719</v>
      </c>
      <c r="Y57" s="39" t="s">
        <v>715</v>
      </c>
      <c r="Z57" s="54">
        <v>13378757</v>
      </c>
    </row>
    <row r="58" spans="1:26" ht="22.5">
      <c r="A58">
        <v>2007</v>
      </c>
      <c r="B58" s="24">
        <v>128033</v>
      </c>
      <c r="C58" s="68">
        <f t="shared" si="6"/>
        <v>1077492191</v>
      </c>
      <c r="D58">
        <f t="shared" si="1"/>
        <v>12300.139166666668</v>
      </c>
      <c r="E58" s="75">
        <f t="shared" si="4"/>
        <v>12.691460030366986</v>
      </c>
      <c r="F58" s="68"/>
      <c r="G58" s="68">
        <f t="shared" si="5"/>
        <v>289722972</v>
      </c>
      <c r="H58" s="68">
        <f t="shared" si="0"/>
        <v>787769219</v>
      </c>
      <c r="J58" s="73">
        <f t="shared" si="2"/>
        <v>0.99882874400018373</v>
      </c>
      <c r="K58" s="73">
        <f t="shared" si="3"/>
        <v>1</v>
      </c>
      <c r="N58" s="55"/>
      <c r="O58" s="45" t="s">
        <v>716</v>
      </c>
      <c r="P58" s="40">
        <v>2892045</v>
      </c>
      <c r="Q58" s="40">
        <v>9431024</v>
      </c>
      <c r="R58" s="40">
        <v>17849105</v>
      </c>
      <c r="S58" s="40">
        <v>10028530</v>
      </c>
      <c r="T58" s="40">
        <v>5283918</v>
      </c>
      <c r="U58" s="40">
        <v>13858893</v>
      </c>
      <c r="V58" s="40">
        <v>4135262</v>
      </c>
      <c r="W58" s="40">
        <v>2439979</v>
      </c>
      <c r="X58" s="40">
        <v>7586455</v>
      </c>
      <c r="Y58" s="40" t="s">
        <v>715</v>
      </c>
      <c r="Z58" s="56">
        <v>73505211</v>
      </c>
    </row>
    <row r="59" spans="1:26" ht="24">
      <c r="A59">
        <v>2008</v>
      </c>
      <c r="B59" s="24">
        <v>128084</v>
      </c>
      <c r="C59" s="68">
        <f t="shared" si="6"/>
        <v>1035532401</v>
      </c>
      <c r="D59">
        <f t="shared" si="1"/>
        <v>11821.146130136987</v>
      </c>
      <c r="E59" s="75">
        <f t="shared" si="4"/>
        <v>12.197228144404676</v>
      </c>
      <c r="F59" s="68"/>
      <c r="G59" s="68">
        <f t="shared" si="5"/>
        <v>285283402</v>
      </c>
      <c r="H59" s="68">
        <f t="shared" si="0"/>
        <v>750248999</v>
      </c>
      <c r="J59" s="73">
        <f t="shared" si="2"/>
        <v>1</v>
      </c>
      <c r="K59" s="73">
        <f t="shared" si="3"/>
        <v>0.9596799482049635</v>
      </c>
      <c r="N59" s="61">
        <v>35</v>
      </c>
      <c r="O59" s="45" t="s">
        <v>718</v>
      </c>
      <c r="P59" s="40">
        <v>3430795</v>
      </c>
      <c r="Q59" s="40">
        <v>10537936</v>
      </c>
      <c r="R59" s="40">
        <v>22200683</v>
      </c>
      <c r="S59" s="40">
        <v>11648995</v>
      </c>
      <c r="T59" s="40">
        <v>5667979</v>
      </c>
      <c r="U59" s="40">
        <v>16627298</v>
      </c>
      <c r="V59" s="40">
        <v>4997014</v>
      </c>
      <c r="W59" s="40">
        <v>2855094</v>
      </c>
      <c r="X59" s="40">
        <v>8918174</v>
      </c>
      <c r="Y59" s="40" t="s">
        <v>715</v>
      </c>
      <c r="Z59" s="56">
        <v>86883968</v>
      </c>
    </row>
    <row r="60" spans="1:26" ht="22.5">
      <c r="A60">
        <v>2009</v>
      </c>
      <c r="B60" s="24">
        <v>128032</v>
      </c>
      <c r="C60" s="68">
        <f t="shared" si="6"/>
        <v>1002822078</v>
      </c>
      <c r="D60">
        <f t="shared" si="1"/>
        <v>11447.740616438356</v>
      </c>
      <c r="E60" s="75">
        <f t="shared" si="4"/>
        <v>11.811942979089824</v>
      </c>
      <c r="F60" s="68"/>
      <c r="G60" s="68">
        <f t="shared" si="5"/>
        <v>284964418</v>
      </c>
      <c r="H60" s="68">
        <f t="shared" si="0"/>
        <v>717857660</v>
      </c>
      <c r="J60" s="73">
        <f t="shared" si="2"/>
        <v>0.99880577819626581</v>
      </c>
      <c r="K60" s="73">
        <f t="shared" si="3"/>
        <v>0.92824790534697088</v>
      </c>
      <c r="N60" s="58" t="s">
        <v>731</v>
      </c>
      <c r="O60" s="45" t="s">
        <v>720</v>
      </c>
      <c r="P60" s="40" t="s">
        <v>715</v>
      </c>
      <c r="Q60" s="40" t="s">
        <v>715</v>
      </c>
      <c r="R60" s="40" t="s">
        <v>715</v>
      </c>
      <c r="S60" s="40" t="s">
        <v>715</v>
      </c>
      <c r="T60" s="40">
        <v>92515</v>
      </c>
      <c r="U60" s="40" t="s">
        <v>715</v>
      </c>
      <c r="V60" s="40" t="s">
        <v>715</v>
      </c>
      <c r="W60" s="40">
        <v>1399084</v>
      </c>
      <c r="X60" s="40">
        <v>5621</v>
      </c>
      <c r="Y60" s="40" t="s">
        <v>715</v>
      </c>
      <c r="Z60" s="56">
        <v>1497220</v>
      </c>
    </row>
    <row r="61" spans="1:26">
      <c r="A61">
        <v>2010</v>
      </c>
      <c r="B61" s="24">
        <v>128057</v>
      </c>
      <c r="C61" s="68">
        <f t="shared" si="6"/>
        <v>1056440652</v>
      </c>
      <c r="D61">
        <f t="shared" si="1"/>
        <v>12059.824794520549</v>
      </c>
      <c r="E61" s="75">
        <f t="shared" si="4"/>
        <v>12.443500214019499</v>
      </c>
      <c r="F61" s="68"/>
      <c r="G61" s="68">
        <f t="shared" si="5"/>
        <v>304229697</v>
      </c>
      <c r="H61" s="68">
        <f t="shared" si="0"/>
        <v>752210955</v>
      </c>
      <c r="J61" s="73">
        <f t="shared" si="2"/>
        <v>0.99937992329421488</v>
      </c>
      <c r="K61" s="73">
        <f t="shared" si="3"/>
        <v>0.97977112986396664</v>
      </c>
      <c r="N61" s="55"/>
      <c r="O61" s="45" t="s">
        <v>721</v>
      </c>
      <c r="P61" s="40">
        <v>1047046</v>
      </c>
      <c r="Q61" s="40">
        <v>1104767</v>
      </c>
      <c r="R61" s="40">
        <v>2656049</v>
      </c>
      <c r="S61" s="40">
        <v>1374397</v>
      </c>
      <c r="T61" s="40">
        <v>447930</v>
      </c>
      <c r="U61" s="40">
        <v>721279</v>
      </c>
      <c r="V61" s="40">
        <v>1282957</v>
      </c>
      <c r="W61" s="40">
        <v>244509</v>
      </c>
      <c r="X61" s="40">
        <v>2769141</v>
      </c>
      <c r="Y61" s="40" t="s">
        <v>715</v>
      </c>
      <c r="Z61" s="56">
        <v>11665518</v>
      </c>
    </row>
    <row r="62" spans="1:26">
      <c r="A62">
        <v>2011</v>
      </c>
      <c r="B62" s="24">
        <v>127799</v>
      </c>
      <c r="C62" s="68">
        <f t="shared" si="6"/>
        <v>0</v>
      </c>
      <c r="D62">
        <f t="shared" si="1"/>
        <v>0</v>
      </c>
      <c r="E62" s="75">
        <f t="shared" si="4"/>
        <v>0</v>
      </c>
      <c r="F62" s="68"/>
      <c r="G62" s="68">
        <f t="shared" si="5"/>
        <v>0</v>
      </c>
      <c r="H62" s="68">
        <f t="shared" si="0"/>
        <v>0</v>
      </c>
      <c r="J62" s="73">
        <f t="shared" si="2"/>
        <v>0.99345474588337968</v>
      </c>
      <c r="K62" s="73">
        <f t="shared" si="3"/>
        <v>-3.5385090103342058E-2</v>
      </c>
      <c r="N62" s="59"/>
      <c r="O62" s="47" t="s">
        <v>722</v>
      </c>
      <c r="P62" s="41">
        <v>4477841</v>
      </c>
      <c r="Q62" s="41">
        <v>11642703</v>
      </c>
      <c r="R62" s="41">
        <v>24856732</v>
      </c>
      <c r="S62" s="41">
        <v>13023392</v>
      </c>
      <c r="T62" s="41">
        <v>6208424</v>
      </c>
      <c r="U62" s="41">
        <v>17348577</v>
      </c>
      <c r="V62" s="41">
        <v>6279971</v>
      </c>
      <c r="W62" s="41">
        <v>3859902</v>
      </c>
      <c r="X62" s="41">
        <v>11692936</v>
      </c>
      <c r="Y62" s="41" t="s">
        <v>715</v>
      </c>
      <c r="Z62" s="60">
        <v>99407921</v>
      </c>
    </row>
    <row r="63" spans="1:26" ht="24">
      <c r="A63">
        <v>2012</v>
      </c>
      <c r="B63" s="24">
        <v>127605.5692</v>
      </c>
      <c r="C63" s="68">
        <f t="shared" si="6"/>
        <v>0</v>
      </c>
      <c r="D63">
        <f t="shared" si="1"/>
        <v>0</v>
      </c>
      <c r="E63" s="75">
        <f t="shared" si="4"/>
        <v>0</v>
      </c>
      <c r="F63" s="68"/>
      <c r="G63" s="68">
        <f t="shared" si="5"/>
        <v>0</v>
      </c>
      <c r="H63" s="68">
        <f t="shared" si="0"/>
        <v>0</v>
      </c>
      <c r="J63" s="73">
        <f t="shared" si="2"/>
        <v>0.98901245205888433</v>
      </c>
      <c r="K63" s="73">
        <f t="shared" ref="K63" si="7">+C63/MAX($C$2:$C$63)</f>
        <v>0</v>
      </c>
      <c r="N63" s="53"/>
      <c r="O63" s="44" t="s">
        <v>714</v>
      </c>
      <c r="P63" s="39">
        <v>641190</v>
      </c>
      <c r="Q63" s="39">
        <v>1288016</v>
      </c>
      <c r="R63" s="39">
        <v>5125470</v>
      </c>
      <c r="S63" s="39">
        <v>1932345</v>
      </c>
      <c r="T63" s="39">
        <v>446855</v>
      </c>
      <c r="U63" s="39">
        <v>3292393</v>
      </c>
      <c r="V63" s="39">
        <v>1014647</v>
      </c>
      <c r="W63" s="39">
        <v>487082</v>
      </c>
      <c r="X63" s="39">
        <v>1516297</v>
      </c>
      <c r="Y63" s="39" t="s">
        <v>715</v>
      </c>
      <c r="Z63" s="54">
        <v>15744295</v>
      </c>
    </row>
    <row r="64" spans="1:26" ht="22.5">
      <c r="A64" s="22">
        <v>2013</v>
      </c>
      <c r="B64" s="22">
        <v>127389.2386</v>
      </c>
      <c r="N64" s="55"/>
      <c r="O64" s="45" t="s">
        <v>716</v>
      </c>
      <c r="P64" s="40">
        <v>3470062</v>
      </c>
      <c r="Q64" s="40">
        <v>10939207</v>
      </c>
      <c r="R64" s="40">
        <v>20880782</v>
      </c>
      <c r="S64" s="40">
        <v>11830577</v>
      </c>
      <c r="T64" s="40">
        <v>6013400</v>
      </c>
      <c r="U64" s="40">
        <v>16111443</v>
      </c>
      <c r="V64" s="40">
        <v>4819340</v>
      </c>
      <c r="W64" s="40">
        <v>2755191</v>
      </c>
      <c r="X64" s="40">
        <v>7981416</v>
      </c>
      <c r="Y64" s="40" t="s">
        <v>715</v>
      </c>
      <c r="Z64" s="56">
        <v>84769177</v>
      </c>
    </row>
    <row r="65" spans="1:26" ht="24">
      <c r="A65" s="22">
        <v>2014</v>
      </c>
      <c r="B65" s="22">
        <v>127122.7711</v>
      </c>
      <c r="N65" s="61">
        <v>36</v>
      </c>
      <c r="O65" s="45" t="s">
        <v>718</v>
      </c>
      <c r="P65" s="40">
        <v>4111252</v>
      </c>
      <c r="Q65" s="40">
        <v>12227223</v>
      </c>
      <c r="R65" s="40">
        <v>26006252</v>
      </c>
      <c r="S65" s="40">
        <v>13762922</v>
      </c>
      <c r="T65" s="40">
        <v>6460255</v>
      </c>
      <c r="U65" s="40">
        <v>19403836</v>
      </c>
      <c r="V65" s="40">
        <v>5833987</v>
      </c>
      <c r="W65" s="40">
        <v>3242273</v>
      </c>
      <c r="X65" s="40">
        <v>9497713</v>
      </c>
      <c r="Y65" s="40" t="s">
        <v>715</v>
      </c>
      <c r="Z65" s="56">
        <v>100513472</v>
      </c>
    </row>
    <row r="66" spans="1:26" ht="22.5">
      <c r="A66" s="22">
        <v>2015</v>
      </c>
      <c r="B66" s="22">
        <v>126808.23639999999</v>
      </c>
      <c r="N66" s="58" t="s">
        <v>732</v>
      </c>
      <c r="O66" s="45" t="s">
        <v>720</v>
      </c>
      <c r="P66" s="40">
        <v>25592</v>
      </c>
      <c r="Q66" s="40" t="s">
        <v>715</v>
      </c>
      <c r="R66" s="40" t="s">
        <v>715</v>
      </c>
      <c r="S66" s="40" t="s">
        <v>715</v>
      </c>
      <c r="T66" s="40">
        <v>131006</v>
      </c>
      <c r="U66" s="40" t="s">
        <v>715</v>
      </c>
      <c r="V66" s="40" t="s">
        <v>715</v>
      </c>
      <c r="W66" s="40">
        <v>1532697</v>
      </c>
      <c r="X66" s="40">
        <v>6211</v>
      </c>
      <c r="Y66" s="40" t="s">
        <v>715</v>
      </c>
      <c r="Z66" s="56">
        <v>1695506</v>
      </c>
    </row>
    <row r="67" spans="1:26">
      <c r="A67" s="22">
        <v>2016</v>
      </c>
      <c r="B67" s="22">
        <v>126442.4561</v>
      </c>
      <c r="N67" s="55"/>
      <c r="O67" s="45" t="s">
        <v>721</v>
      </c>
      <c r="P67" s="40">
        <v>1328556</v>
      </c>
      <c r="Q67" s="40">
        <v>1142386</v>
      </c>
      <c r="R67" s="40">
        <v>2742972</v>
      </c>
      <c r="S67" s="40">
        <v>1502037</v>
      </c>
      <c r="T67" s="40">
        <v>496162</v>
      </c>
      <c r="U67" s="40">
        <v>919793</v>
      </c>
      <c r="V67" s="40">
        <v>1352836</v>
      </c>
      <c r="W67" s="40">
        <v>319572</v>
      </c>
      <c r="X67" s="40">
        <v>3216942</v>
      </c>
      <c r="Y67" s="40" t="s">
        <v>715</v>
      </c>
      <c r="Z67" s="56">
        <v>13021256</v>
      </c>
    </row>
    <row r="68" spans="1:26">
      <c r="A68" s="22">
        <v>2017</v>
      </c>
      <c r="B68" s="22">
        <v>126033.4685</v>
      </c>
      <c r="N68" s="59"/>
      <c r="O68" s="47" t="s">
        <v>722</v>
      </c>
      <c r="P68" s="41">
        <v>5465400</v>
      </c>
      <c r="Q68" s="41">
        <v>13369609</v>
      </c>
      <c r="R68" s="41">
        <v>28749224</v>
      </c>
      <c r="S68" s="41">
        <v>15264959</v>
      </c>
      <c r="T68" s="41">
        <v>7087423</v>
      </c>
      <c r="U68" s="41">
        <v>20323629</v>
      </c>
      <c r="V68" s="41">
        <v>7186823</v>
      </c>
      <c r="W68" s="41">
        <v>4407377</v>
      </c>
      <c r="X68" s="41">
        <v>12720866</v>
      </c>
      <c r="Y68" s="41" t="s">
        <v>715</v>
      </c>
      <c r="Z68" s="60">
        <v>114543069</v>
      </c>
    </row>
    <row r="69" spans="1:26" ht="24">
      <c r="A69" s="22">
        <v>2018</v>
      </c>
      <c r="B69" s="22">
        <v>125569.72259999999</v>
      </c>
      <c r="N69" s="53"/>
      <c r="O69" s="44" t="s">
        <v>714</v>
      </c>
      <c r="P69" s="39">
        <v>742980</v>
      </c>
      <c r="Q69" s="39">
        <v>1528302</v>
      </c>
      <c r="R69" s="39">
        <v>6118584</v>
      </c>
      <c r="S69" s="39">
        <v>2322444</v>
      </c>
      <c r="T69" s="39">
        <v>528616</v>
      </c>
      <c r="U69" s="39">
        <v>3948487</v>
      </c>
      <c r="V69" s="39">
        <v>1231551</v>
      </c>
      <c r="W69" s="39">
        <v>588034</v>
      </c>
      <c r="X69" s="39">
        <v>1782589</v>
      </c>
      <c r="Y69" s="39" t="s">
        <v>715</v>
      </c>
      <c r="Z69" s="54">
        <v>18791587</v>
      </c>
    </row>
    <row r="70" spans="1:26" ht="22.5">
      <c r="A70" s="22">
        <v>2019</v>
      </c>
      <c r="B70" s="22">
        <v>125054.4596</v>
      </c>
      <c r="N70" s="55"/>
      <c r="O70" s="45" t="s">
        <v>716</v>
      </c>
      <c r="P70" s="40">
        <v>3524623</v>
      </c>
      <c r="Q70" s="40">
        <v>10473892</v>
      </c>
      <c r="R70" s="40">
        <v>22629887</v>
      </c>
      <c r="S70" s="40">
        <v>12791647</v>
      </c>
      <c r="T70" s="40">
        <v>5440840</v>
      </c>
      <c r="U70" s="40">
        <v>17173789</v>
      </c>
      <c r="V70" s="40">
        <v>4988778</v>
      </c>
      <c r="W70" s="40">
        <v>2647208</v>
      </c>
      <c r="X70" s="40">
        <v>7642221</v>
      </c>
      <c r="Y70" s="40" t="s">
        <v>715</v>
      </c>
      <c r="Z70" s="56">
        <v>87312885</v>
      </c>
    </row>
    <row r="71" spans="1:26" ht="24">
      <c r="A71" s="22">
        <v>2020</v>
      </c>
      <c r="B71" s="22">
        <v>124493.1731</v>
      </c>
      <c r="N71" s="61">
        <v>37</v>
      </c>
      <c r="O71" s="45" t="s">
        <v>718</v>
      </c>
      <c r="P71" s="40">
        <v>4267603</v>
      </c>
      <c r="Q71" s="40">
        <v>12002194</v>
      </c>
      <c r="R71" s="40">
        <v>28748471</v>
      </c>
      <c r="S71" s="40">
        <v>15114091</v>
      </c>
      <c r="T71" s="40">
        <v>5969456</v>
      </c>
      <c r="U71" s="40">
        <v>21122276</v>
      </c>
      <c r="V71" s="40">
        <v>6220329</v>
      </c>
      <c r="W71" s="40">
        <v>3235242</v>
      </c>
      <c r="X71" s="40">
        <v>9424810</v>
      </c>
      <c r="Y71" s="40" t="s">
        <v>715</v>
      </c>
      <c r="Z71" s="56">
        <v>106104472</v>
      </c>
    </row>
    <row r="72" spans="1:26" ht="22.5">
      <c r="A72" s="22">
        <v>2021</v>
      </c>
      <c r="B72" s="22">
        <v>123880.8057</v>
      </c>
      <c r="N72" s="58" t="s">
        <v>733</v>
      </c>
      <c r="O72" s="45" t="s">
        <v>720</v>
      </c>
      <c r="P72" s="40">
        <v>36891</v>
      </c>
      <c r="Q72" s="40" t="s">
        <v>715</v>
      </c>
      <c r="R72" s="40" t="s">
        <v>715</v>
      </c>
      <c r="S72" s="40">
        <v>234251</v>
      </c>
      <c r="T72" s="40">
        <v>114058</v>
      </c>
      <c r="U72" s="40" t="s">
        <v>715</v>
      </c>
      <c r="V72" s="40" t="s">
        <v>715</v>
      </c>
      <c r="W72" s="40">
        <v>1580767</v>
      </c>
      <c r="X72" s="40">
        <v>7087</v>
      </c>
      <c r="Y72" s="40" t="s">
        <v>715</v>
      </c>
      <c r="Z72" s="56">
        <v>1973054</v>
      </c>
    </row>
    <row r="73" spans="1:26">
      <c r="A73" s="22">
        <v>2022</v>
      </c>
      <c r="B73" s="22">
        <v>123226.0554</v>
      </c>
      <c r="N73" s="55"/>
      <c r="O73" s="45" t="s">
        <v>721</v>
      </c>
      <c r="P73" s="40">
        <v>1458127</v>
      </c>
      <c r="Q73" s="40">
        <v>1261701</v>
      </c>
      <c r="R73" s="40">
        <v>3033982</v>
      </c>
      <c r="S73" s="40">
        <v>1523775</v>
      </c>
      <c r="T73" s="40">
        <v>471321</v>
      </c>
      <c r="U73" s="40">
        <v>944916</v>
      </c>
      <c r="V73" s="40">
        <v>1602265</v>
      </c>
      <c r="W73" s="40">
        <v>333410</v>
      </c>
      <c r="X73" s="40">
        <v>3488799</v>
      </c>
      <c r="Y73" s="40" t="s">
        <v>715</v>
      </c>
      <c r="Z73" s="56">
        <v>14118296</v>
      </c>
    </row>
    <row r="74" spans="1:26">
      <c r="A74" s="22">
        <v>2023</v>
      </c>
      <c r="B74" s="22">
        <v>122518.3078</v>
      </c>
      <c r="N74" s="59"/>
      <c r="O74" s="47" t="s">
        <v>722</v>
      </c>
      <c r="P74" s="41">
        <v>5762621</v>
      </c>
      <c r="Q74" s="41">
        <v>13263895</v>
      </c>
      <c r="R74" s="41">
        <v>31782453</v>
      </c>
      <c r="S74" s="41">
        <v>16872117</v>
      </c>
      <c r="T74" s="41">
        <v>6554835</v>
      </c>
      <c r="U74" s="41">
        <v>22067192</v>
      </c>
      <c r="V74" s="41">
        <v>7822594</v>
      </c>
      <c r="W74" s="41">
        <v>4712940</v>
      </c>
      <c r="X74" s="41">
        <v>12920696</v>
      </c>
      <c r="Y74" s="41" t="s">
        <v>715</v>
      </c>
      <c r="Z74" s="60">
        <v>121759343</v>
      </c>
    </row>
    <row r="75" spans="1:26" ht="24">
      <c r="A75" s="22">
        <v>2024</v>
      </c>
      <c r="B75" s="22">
        <v>121762.8487</v>
      </c>
      <c r="N75" s="53"/>
      <c r="O75" s="44" t="s">
        <v>714</v>
      </c>
      <c r="P75" s="39">
        <v>865459</v>
      </c>
      <c r="Q75" s="39">
        <v>1793012</v>
      </c>
      <c r="R75" s="39">
        <v>7236621</v>
      </c>
      <c r="S75" s="39">
        <v>2692291</v>
      </c>
      <c r="T75" s="39">
        <v>619116</v>
      </c>
      <c r="U75" s="39">
        <v>4597664</v>
      </c>
      <c r="V75" s="39">
        <v>1454453</v>
      </c>
      <c r="W75" s="39">
        <v>700339</v>
      </c>
      <c r="X75" s="39">
        <v>2057892</v>
      </c>
      <c r="Y75" s="39" t="s">
        <v>715</v>
      </c>
      <c r="Z75" s="54">
        <v>22016847</v>
      </c>
    </row>
    <row r="76" spans="1:26" ht="22.5">
      <c r="A76" s="22">
        <v>2025</v>
      </c>
      <c r="B76" s="22">
        <v>120966.5082</v>
      </c>
      <c r="N76" s="55"/>
      <c r="O76" s="45" t="s">
        <v>716</v>
      </c>
      <c r="P76" s="40">
        <v>3822894</v>
      </c>
      <c r="Q76" s="40">
        <v>11874148</v>
      </c>
      <c r="R76" s="40">
        <v>25728531</v>
      </c>
      <c r="S76" s="40">
        <v>14749032</v>
      </c>
      <c r="T76" s="40">
        <v>6393360</v>
      </c>
      <c r="U76" s="40">
        <v>19385121</v>
      </c>
      <c r="V76" s="40">
        <v>5496886</v>
      </c>
      <c r="W76" s="40">
        <v>2921850</v>
      </c>
      <c r="X76" s="40">
        <v>8282331</v>
      </c>
      <c r="Y76" s="40" t="s">
        <v>715</v>
      </c>
      <c r="Z76" s="56">
        <v>98654153</v>
      </c>
    </row>
    <row r="77" spans="1:26" ht="24">
      <c r="A77" s="22">
        <v>2026</v>
      </c>
      <c r="B77" s="22">
        <v>120134.55530000001</v>
      </c>
      <c r="N77" s="61">
        <v>38</v>
      </c>
      <c r="O77" s="45" t="s">
        <v>718</v>
      </c>
      <c r="P77" s="40">
        <v>4688353</v>
      </c>
      <c r="Q77" s="40">
        <v>13667160</v>
      </c>
      <c r="R77" s="40">
        <v>32965152</v>
      </c>
      <c r="S77" s="40">
        <v>17441323</v>
      </c>
      <c r="T77" s="40">
        <v>7012476</v>
      </c>
      <c r="U77" s="40">
        <v>23982785</v>
      </c>
      <c r="V77" s="40">
        <v>6951339</v>
      </c>
      <c r="W77" s="40">
        <v>3622189</v>
      </c>
      <c r="X77" s="40">
        <v>10340223</v>
      </c>
      <c r="Y77" s="40" t="s">
        <v>715</v>
      </c>
      <c r="Z77" s="56">
        <v>120671000</v>
      </c>
    </row>
    <row r="78" spans="1:26" ht="22.5">
      <c r="A78" s="22">
        <v>2027</v>
      </c>
      <c r="B78" s="22">
        <v>119272.69319999999</v>
      </c>
      <c r="N78" s="58" t="s">
        <v>734</v>
      </c>
      <c r="O78" s="45" t="s">
        <v>720</v>
      </c>
      <c r="P78" s="40">
        <v>34327</v>
      </c>
      <c r="Q78" s="40" t="s">
        <v>715</v>
      </c>
      <c r="R78" s="40">
        <v>308566</v>
      </c>
      <c r="S78" s="40">
        <v>286426</v>
      </c>
      <c r="T78" s="40">
        <v>134414</v>
      </c>
      <c r="U78" s="40">
        <v>291741</v>
      </c>
      <c r="V78" s="40" t="s">
        <v>715</v>
      </c>
      <c r="W78" s="40">
        <v>1714717</v>
      </c>
      <c r="X78" s="40">
        <v>9221</v>
      </c>
      <c r="Y78" s="40" t="s">
        <v>715</v>
      </c>
      <c r="Z78" s="56">
        <v>2779412</v>
      </c>
    </row>
    <row r="79" spans="1:26">
      <c r="A79" s="22">
        <v>2028</v>
      </c>
      <c r="B79" s="22">
        <v>118372.3125</v>
      </c>
      <c r="N79" s="55"/>
      <c r="O79" s="45" t="s">
        <v>721</v>
      </c>
      <c r="P79" s="40">
        <v>1522769</v>
      </c>
      <c r="Q79" s="40">
        <v>1404439</v>
      </c>
      <c r="R79" s="40">
        <v>3555977</v>
      </c>
      <c r="S79" s="40">
        <v>1769678</v>
      </c>
      <c r="T79" s="40">
        <v>673827</v>
      </c>
      <c r="U79" s="40">
        <v>1083006</v>
      </c>
      <c r="V79" s="40">
        <v>2069081</v>
      </c>
      <c r="W79" s="40">
        <v>453793</v>
      </c>
      <c r="X79" s="40">
        <v>4036317</v>
      </c>
      <c r="Y79" s="40" t="s">
        <v>715</v>
      </c>
      <c r="Z79" s="56">
        <v>16568887</v>
      </c>
    </row>
    <row r="80" spans="1:26">
      <c r="A80" s="22">
        <v>2029</v>
      </c>
      <c r="B80" s="22">
        <v>117439.2545</v>
      </c>
      <c r="N80" s="59"/>
      <c r="O80" s="47" t="s">
        <v>722</v>
      </c>
      <c r="P80" s="41">
        <v>6245449</v>
      </c>
      <c r="Q80" s="41">
        <v>15071599</v>
      </c>
      <c r="R80" s="41">
        <v>36829695</v>
      </c>
      <c r="S80" s="41">
        <v>19497427</v>
      </c>
      <c r="T80" s="41">
        <v>7820717</v>
      </c>
      <c r="U80" s="41">
        <v>25357532</v>
      </c>
      <c r="V80" s="41">
        <v>9020420</v>
      </c>
      <c r="W80" s="41">
        <v>5284775</v>
      </c>
      <c r="X80" s="41">
        <v>14385761</v>
      </c>
      <c r="Y80" s="41" t="s">
        <v>715</v>
      </c>
      <c r="Z80" s="60">
        <v>139513375</v>
      </c>
    </row>
    <row r="81" spans="1:26" ht="24">
      <c r="A81" s="22">
        <v>2030</v>
      </c>
      <c r="B81" s="22">
        <v>116481.05160000001</v>
      </c>
      <c r="N81" s="53"/>
      <c r="O81" s="44" t="s">
        <v>714</v>
      </c>
      <c r="P81" s="39">
        <v>993185</v>
      </c>
      <c r="Q81" s="39">
        <v>2090485</v>
      </c>
      <c r="R81" s="39">
        <v>8320173</v>
      </c>
      <c r="S81" s="39">
        <v>3046349</v>
      </c>
      <c r="T81" s="39">
        <v>713132</v>
      </c>
      <c r="U81" s="39">
        <v>5263482</v>
      </c>
      <c r="V81" s="39">
        <v>1668329</v>
      </c>
      <c r="W81" s="39">
        <v>816652</v>
      </c>
      <c r="X81" s="39">
        <v>2380301</v>
      </c>
      <c r="Y81" s="39" t="s">
        <v>715</v>
      </c>
      <c r="Z81" s="54">
        <v>25292088</v>
      </c>
    </row>
    <row r="82" spans="1:26" ht="22.5">
      <c r="A82" s="22">
        <v>2031</v>
      </c>
      <c r="B82" s="22">
        <v>115505.99159999999</v>
      </c>
      <c r="N82" s="55"/>
      <c r="O82" s="45" t="s">
        <v>716</v>
      </c>
      <c r="P82" s="40">
        <v>4077781</v>
      </c>
      <c r="Q82" s="40">
        <v>12732920</v>
      </c>
      <c r="R82" s="40">
        <v>29271826</v>
      </c>
      <c r="S82" s="40">
        <v>16629856</v>
      </c>
      <c r="T82" s="40">
        <v>7204835</v>
      </c>
      <c r="U82" s="40">
        <v>21602901</v>
      </c>
      <c r="V82" s="40">
        <v>6341002</v>
      </c>
      <c r="W82" s="40">
        <v>3295718</v>
      </c>
      <c r="X82" s="40">
        <v>8976426</v>
      </c>
      <c r="Y82" s="40" t="s">
        <v>715</v>
      </c>
      <c r="Z82" s="56">
        <v>110133265</v>
      </c>
    </row>
    <row r="83" spans="1:26" ht="24">
      <c r="A83" s="22">
        <v>2032</v>
      </c>
      <c r="B83" s="22">
        <v>114518.8254</v>
      </c>
      <c r="N83" s="61">
        <v>39</v>
      </c>
      <c r="O83" s="45" t="s">
        <v>718</v>
      </c>
      <c r="P83" s="40">
        <v>5070966</v>
      </c>
      <c r="Q83" s="40">
        <v>14823405</v>
      </c>
      <c r="R83" s="40">
        <v>37591999</v>
      </c>
      <c r="S83" s="40">
        <v>19676205</v>
      </c>
      <c r="T83" s="40">
        <v>7917967</v>
      </c>
      <c r="U83" s="40">
        <v>26866383</v>
      </c>
      <c r="V83" s="40">
        <v>8009331</v>
      </c>
      <c r="W83" s="40">
        <v>4112370</v>
      </c>
      <c r="X83" s="40">
        <v>11356727</v>
      </c>
      <c r="Y83" s="40" t="s">
        <v>715</v>
      </c>
      <c r="Z83" s="56">
        <v>135425353</v>
      </c>
    </row>
    <row r="84" spans="1:26" ht="22.5">
      <c r="A84" s="22">
        <v>2033</v>
      </c>
      <c r="B84" s="22">
        <v>113503.5039</v>
      </c>
      <c r="N84" s="58" t="s">
        <v>735</v>
      </c>
      <c r="O84" s="45" t="s">
        <v>720</v>
      </c>
      <c r="P84" s="40">
        <v>33639</v>
      </c>
      <c r="Q84" s="40" t="s">
        <v>715</v>
      </c>
      <c r="R84" s="40">
        <v>567978</v>
      </c>
      <c r="S84" s="40">
        <v>707976</v>
      </c>
      <c r="T84" s="40">
        <v>155397</v>
      </c>
      <c r="U84" s="40">
        <v>454211</v>
      </c>
      <c r="V84" s="40" t="s">
        <v>715</v>
      </c>
      <c r="W84" s="40">
        <v>1928737</v>
      </c>
      <c r="X84" s="40">
        <v>11671</v>
      </c>
      <c r="Y84" s="40" t="s">
        <v>715</v>
      </c>
      <c r="Z84" s="56">
        <v>3859609</v>
      </c>
    </row>
    <row r="85" spans="1:26">
      <c r="A85" s="22">
        <v>2034</v>
      </c>
      <c r="B85" s="22">
        <v>112466.0622</v>
      </c>
      <c r="N85" s="55"/>
      <c r="O85" s="45" t="s">
        <v>721</v>
      </c>
      <c r="P85" s="40">
        <v>1806024</v>
      </c>
      <c r="Q85" s="40">
        <v>1390124</v>
      </c>
      <c r="R85" s="40">
        <v>3968833</v>
      </c>
      <c r="S85" s="40">
        <v>1984923</v>
      </c>
      <c r="T85" s="40">
        <v>680354</v>
      </c>
      <c r="U85" s="40">
        <v>1168973</v>
      </c>
      <c r="V85" s="40">
        <v>2434393</v>
      </c>
      <c r="W85" s="40">
        <v>489845</v>
      </c>
      <c r="X85" s="40">
        <v>4492332</v>
      </c>
      <c r="Y85" s="40" t="s">
        <v>715</v>
      </c>
      <c r="Z85" s="56">
        <v>18415801</v>
      </c>
    </row>
    <row r="86" spans="1:26">
      <c r="A86" s="22">
        <v>2035</v>
      </c>
      <c r="B86" s="22">
        <v>111412.95170000001</v>
      </c>
      <c r="N86" s="59"/>
      <c r="O86" s="47" t="s">
        <v>722</v>
      </c>
      <c r="P86" s="41">
        <v>6910629</v>
      </c>
      <c r="Q86" s="41">
        <v>16213529</v>
      </c>
      <c r="R86" s="41">
        <v>42128810</v>
      </c>
      <c r="S86" s="41">
        <v>22369104</v>
      </c>
      <c r="T86" s="41">
        <v>8753718</v>
      </c>
      <c r="U86" s="41">
        <v>28489567</v>
      </c>
      <c r="V86" s="41">
        <v>10443724</v>
      </c>
      <c r="W86" s="41">
        <v>6038215</v>
      </c>
      <c r="X86" s="41">
        <v>15860730</v>
      </c>
      <c r="Y86" s="41" t="s">
        <v>715</v>
      </c>
      <c r="Z86" s="60">
        <v>157208026</v>
      </c>
    </row>
    <row r="87" spans="1:26" ht="24">
      <c r="A87" s="22">
        <v>2036</v>
      </c>
      <c r="B87" s="22">
        <v>110353.7803</v>
      </c>
      <c r="N87" s="53"/>
      <c r="O87" s="44" t="s">
        <v>714</v>
      </c>
      <c r="P87" s="39">
        <v>1114306</v>
      </c>
      <c r="Q87" s="39">
        <v>2356151</v>
      </c>
      <c r="R87" s="39">
        <v>9411225</v>
      </c>
      <c r="S87" s="39">
        <v>3389318</v>
      </c>
      <c r="T87" s="39">
        <v>794377</v>
      </c>
      <c r="U87" s="39">
        <v>5803313</v>
      </c>
      <c r="V87" s="39">
        <v>1858980</v>
      </c>
      <c r="W87" s="39">
        <v>918931</v>
      </c>
      <c r="X87" s="39">
        <v>2677137</v>
      </c>
      <c r="Y87" s="39" t="s">
        <v>715</v>
      </c>
      <c r="Z87" s="54">
        <v>28323738</v>
      </c>
    </row>
    <row r="88" spans="1:26" ht="22.5">
      <c r="A88" s="22">
        <v>2037</v>
      </c>
      <c r="B88" s="22">
        <v>109297.6116</v>
      </c>
      <c r="N88" s="55"/>
      <c r="O88" s="45" t="s">
        <v>716</v>
      </c>
      <c r="P88" s="40">
        <v>4269124</v>
      </c>
      <c r="Q88" s="40">
        <v>13063266</v>
      </c>
      <c r="R88" s="40">
        <v>31614499</v>
      </c>
      <c r="S88" s="40">
        <v>17494279</v>
      </c>
      <c r="T88" s="40">
        <v>7329655</v>
      </c>
      <c r="U88" s="40">
        <v>22448637</v>
      </c>
      <c r="V88" s="40">
        <v>6657299</v>
      </c>
      <c r="W88" s="40">
        <v>3646222</v>
      </c>
      <c r="X88" s="40">
        <v>9200696</v>
      </c>
      <c r="Y88" s="40" t="s">
        <v>715</v>
      </c>
      <c r="Z88" s="56">
        <v>115723677</v>
      </c>
    </row>
    <row r="89" spans="1:26" ht="24">
      <c r="A89" s="22">
        <v>2038</v>
      </c>
      <c r="B89" s="22">
        <v>108227.0037</v>
      </c>
      <c r="N89" s="61">
        <v>40</v>
      </c>
      <c r="O89" s="45" t="s">
        <v>718</v>
      </c>
      <c r="P89" s="40">
        <v>5383430</v>
      </c>
      <c r="Q89" s="40">
        <v>15419417</v>
      </c>
      <c r="R89" s="40">
        <v>41025724</v>
      </c>
      <c r="S89" s="40">
        <v>20883597</v>
      </c>
      <c r="T89" s="40">
        <v>8124032</v>
      </c>
      <c r="U89" s="40">
        <v>28251950</v>
      </c>
      <c r="V89" s="40">
        <v>8516279</v>
      </c>
      <c r="W89" s="40">
        <v>4565153</v>
      </c>
      <c r="X89" s="40">
        <v>11877833</v>
      </c>
      <c r="Y89" s="40" t="s">
        <v>715</v>
      </c>
      <c r="Z89" s="56">
        <v>144047415</v>
      </c>
    </row>
    <row r="90" spans="1:26" ht="22.5">
      <c r="A90" s="22">
        <v>2039</v>
      </c>
      <c r="B90" s="22">
        <v>107147.379</v>
      </c>
      <c r="N90" s="58" t="s">
        <v>736</v>
      </c>
      <c r="O90" s="45" t="s">
        <v>720</v>
      </c>
      <c r="P90" s="40">
        <v>33419</v>
      </c>
      <c r="Q90" s="40" t="s">
        <v>715</v>
      </c>
      <c r="R90" s="40">
        <v>554305</v>
      </c>
      <c r="S90" s="40">
        <v>711760</v>
      </c>
      <c r="T90" s="40">
        <v>143604</v>
      </c>
      <c r="U90" s="40">
        <v>864399</v>
      </c>
      <c r="V90" s="40" t="s">
        <v>715</v>
      </c>
      <c r="W90" s="40">
        <v>2078343</v>
      </c>
      <c r="X90" s="40">
        <v>14922</v>
      </c>
      <c r="Y90" s="40" t="s">
        <v>715</v>
      </c>
      <c r="Z90" s="56">
        <v>4400752</v>
      </c>
    </row>
    <row r="91" spans="1:26">
      <c r="A91" s="22">
        <v>2040</v>
      </c>
      <c r="B91" s="22">
        <v>106064.28260000001</v>
      </c>
      <c r="N91" s="55"/>
      <c r="O91" s="45" t="s">
        <v>721</v>
      </c>
      <c r="P91" s="40">
        <v>1922280</v>
      </c>
      <c r="Q91" s="40">
        <v>2471535</v>
      </c>
      <c r="R91" s="40">
        <v>4216315</v>
      </c>
      <c r="S91" s="40">
        <v>2532063</v>
      </c>
      <c r="T91" s="40">
        <v>594977</v>
      </c>
      <c r="U91" s="40">
        <v>1275455</v>
      </c>
      <c r="V91" s="40">
        <v>2988923</v>
      </c>
      <c r="W91" s="40">
        <v>531387</v>
      </c>
      <c r="X91" s="40">
        <v>4469338</v>
      </c>
      <c r="Y91" s="40" t="s">
        <v>715</v>
      </c>
      <c r="Z91" s="56">
        <v>21002273</v>
      </c>
    </row>
    <row r="92" spans="1:26">
      <c r="A92" s="22">
        <v>2041</v>
      </c>
      <c r="B92" s="22">
        <v>104982.07279999999</v>
      </c>
      <c r="N92" s="59"/>
      <c r="O92" s="47" t="s">
        <v>722</v>
      </c>
      <c r="P92" s="41">
        <v>7339129</v>
      </c>
      <c r="Q92" s="41">
        <v>17890952</v>
      </c>
      <c r="R92" s="41">
        <v>45796344</v>
      </c>
      <c r="S92" s="41">
        <v>24127420</v>
      </c>
      <c r="T92" s="41">
        <v>8862613</v>
      </c>
      <c r="U92" s="41">
        <v>30391804</v>
      </c>
      <c r="V92" s="41">
        <v>11505202</v>
      </c>
      <c r="W92" s="41">
        <v>6545299</v>
      </c>
      <c r="X92" s="41">
        <v>16362093</v>
      </c>
      <c r="Y92" s="41" t="s">
        <v>715</v>
      </c>
      <c r="Z92" s="60">
        <v>168820856</v>
      </c>
    </row>
    <row r="93" spans="1:26" ht="24">
      <c r="A93" s="22">
        <v>2042</v>
      </c>
      <c r="B93" s="22">
        <v>103913.03019999999</v>
      </c>
      <c r="N93" s="53"/>
      <c r="O93" s="44" t="s">
        <v>714</v>
      </c>
      <c r="P93" s="39">
        <v>1242667</v>
      </c>
      <c r="Q93" s="39">
        <v>2665617</v>
      </c>
      <c r="R93" s="39">
        <v>10538211</v>
      </c>
      <c r="S93" s="39">
        <v>3788980</v>
      </c>
      <c r="T93" s="39">
        <v>872697</v>
      </c>
      <c r="U93" s="39">
        <v>6404759</v>
      </c>
      <c r="V93" s="39">
        <v>2090263</v>
      </c>
      <c r="W93" s="39">
        <v>1047766</v>
      </c>
      <c r="X93" s="39">
        <v>3050444</v>
      </c>
      <c r="Y93" s="39" t="s">
        <v>715</v>
      </c>
      <c r="Z93" s="54">
        <v>31701404</v>
      </c>
    </row>
    <row r="94" spans="1:26" ht="22.5">
      <c r="A94" s="22">
        <v>2043</v>
      </c>
      <c r="B94" s="22">
        <v>102843.32460000001</v>
      </c>
      <c r="N94" s="55"/>
      <c r="O94" s="45" t="s">
        <v>716</v>
      </c>
      <c r="P94" s="40">
        <v>4687887</v>
      </c>
      <c r="Q94" s="40">
        <v>14336203</v>
      </c>
      <c r="R94" s="40">
        <v>35915347</v>
      </c>
      <c r="S94" s="40">
        <v>19740552</v>
      </c>
      <c r="T94" s="40">
        <v>8024233</v>
      </c>
      <c r="U94" s="40">
        <v>25599439</v>
      </c>
      <c r="V94" s="40">
        <v>7612538</v>
      </c>
      <c r="W94" s="40">
        <v>3406706</v>
      </c>
      <c r="X94" s="40">
        <v>9895815</v>
      </c>
      <c r="Y94" s="40" t="s">
        <v>715</v>
      </c>
      <c r="Z94" s="56">
        <v>129218720</v>
      </c>
    </row>
    <row r="95" spans="1:26" ht="24">
      <c r="A95" s="22">
        <v>2044</v>
      </c>
      <c r="B95" s="22">
        <v>101777.098</v>
      </c>
      <c r="N95" s="61">
        <v>41</v>
      </c>
      <c r="O95" s="45" t="s">
        <v>718</v>
      </c>
      <c r="P95" s="40">
        <v>5930554</v>
      </c>
      <c r="Q95" s="40">
        <v>17001820</v>
      </c>
      <c r="R95" s="40">
        <v>46453558</v>
      </c>
      <c r="S95" s="40">
        <v>23529532</v>
      </c>
      <c r="T95" s="40">
        <v>8896930</v>
      </c>
      <c r="U95" s="40">
        <v>32004198</v>
      </c>
      <c r="V95" s="40">
        <v>9702801</v>
      </c>
      <c r="W95" s="40">
        <v>4454472</v>
      </c>
      <c r="X95" s="40">
        <v>12946259</v>
      </c>
      <c r="Y95" s="40" t="s">
        <v>715</v>
      </c>
      <c r="Z95" s="56">
        <v>160920124</v>
      </c>
    </row>
    <row r="96" spans="1:26" ht="22.5">
      <c r="A96" s="22">
        <v>2045</v>
      </c>
      <c r="B96" s="22">
        <v>100712.8792</v>
      </c>
      <c r="N96" s="58" t="s">
        <v>737</v>
      </c>
      <c r="O96" s="45" t="s">
        <v>720</v>
      </c>
      <c r="P96" s="40">
        <v>36248</v>
      </c>
      <c r="Q96" s="40" t="s">
        <v>715</v>
      </c>
      <c r="R96" s="40">
        <v>589261</v>
      </c>
      <c r="S96" s="40">
        <v>632290</v>
      </c>
      <c r="T96" s="40">
        <v>173214</v>
      </c>
      <c r="U96" s="40">
        <v>1096564</v>
      </c>
      <c r="V96" s="40">
        <v>3815</v>
      </c>
      <c r="W96" s="40">
        <v>2179234</v>
      </c>
      <c r="X96" s="40">
        <v>19590</v>
      </c>
      <c r="Y96" s="40" t="s">
        <v>715</v>
      </c>
      <c r="Z96" s="56">
        <v>4730216</v>
      </c>
    </row>
    <row r="97" spans="1:26">
      <c r="A97" s="22">
        <v>2046</v>
      </c>
      <c r="B97" s="22">
        <v>99664.774829999995</v>
      </c>
      <c r="N97" s="55"/>
      <c r="O97" s="45" t="s">
        <v>721</v>
      </c>
      <c r="P97" s="40">
        <v>2175426</v>
      </c>
      <c r="Q97" s="40">
        <v>3099437</v>
      </c>
      <c r="R97" s="40">
        <v>4673617</v>
      </c>
      <c r="S97" s="40">
        <v>2915989</v>
      </c>
      <c r="T97" s="40">
        <v>687422</v>
      </c>
      <c r="U97" s="40">
        <v>1579844</v>
      </c>
      <c r="V97" s="40">
        <v>3946486</v>
      </c>
      <c r="W97" s="40">
        <v>617569</v>
      </c>
      <c r="X97" s="40">
        <v>4949969</v>
      </c>
      <c r="Y97" s="40" t="s">
        <v>715</v>
      </c>
      <c r="Z97" s="56">
        <v>24645759</v>
      </c>
    </row>
    <row r="98" spans="1:26">
      <c r="A98" s="22">
        <v>2047</v>
      </c>
      <c r="B98" s="22">
        <v>98633.195489999998</v>
      </c>
      <c r="N98" s="59"/>
      <c r="O98" s="47" t="s">
        <v>722</v>
      </c>
      <c r="P98" s="41">
        <v>8142228</v>
      </c>
      <c r="Q98" s="41">
        <v>20101257</v>
      </c>
      <c r="R98" s="41">
        <v>51716436</v>
      </c>
      <c r="S98" s="41">
        <v>27077811</v>
      </c>
      <c r="T98" s="41">
        <v>9757566</v>
      </c>
      <c r="U98" s="41">
        <v>34680606</v>
      </c>
      <c r="V98" s="41">
        <v>13653102</v>
      </c>
      <c r="W98" s="41">
        <v>7251275</v>
      </c>
      <c r="X98" s="41">
        <v>17915818</v>
      </c>
      <c r="Y98" s="41" t="s">
        <v>715</v>
      </c>
      <c r="Z98" s="60">
        <v>190296099</v>
      </c>
    </row>
    <row r="99" spans="1:26" ht="24">
      <c r="A99" s="22">
        <v>2048</v>
      </c>
      <c r="B99" s="22">
        <v>97585.386360000004</v>
      </c>
      <c r="N99" s="53"/>
      <c r="O99" s="44" t="s">
        <v>714</v>
      </c>
      <c r="P99" s="39">
        <v>1394913</v>
      </c>
      <c r="Q99" s="39">
        <v>3016364</v>
      </c>
      <c r="R99" s="39">
        <v>11818532</v>
      </c>
      <c r="S99" s="39">
        <v>4267545</v>
      </c>
      <c r="T99" s="39">
        <v>968088</v>
      </c>
      <c r="U99" s="39">
        <v>7159300</v>
      </c>
      <c r="V99" s="39">
        <v>2374368</v>
      </c>
      <c r="W99" s="39">
        <v>1192508</v>
      </c>
      <c r="X99" s="39">
        <v>3472056</v>
      </c>
      <c r="Y99" s="39" t="s">
        <v>715</v>
      </c>
      <c r="Z99" s="54">
        <v>35663674</v>
      </c>
    </row>
    <row r="100" spans="1:26" ht="22.5">
      <c r="A100" s="22">
        <v>2049</v>
      </c>
      <c r="B100" s="22">
        <v>96542.780100000004</v>
      </c>
      <c r="N100" s="55"/>
      <c r="O100" s="45" t="s">
        <v>716</v>
      </c>
      <c r="P100" s="40">
        <v>5196352</v>
      </c>
      <c r="Q100" s="40">
        <v>16102260</v>
      </c>
      <c r="R100" s="40">
        <v>41362373</v>
      </c>
      <c r="S100" s="40">
        <v>22578448</v>
      </c>
      <c r="T100" s="40">
        <v>8612114</v>
      </c>
      <c r="U100" s="40">
        <v>29572087</v>
      </c>
      <c r="V100" s="40">
        <v>9183978</v>
      </c>
      <c r="W100" s="40">
        <v>3876862</v>
      </c>
      <c r="X100" s="40">
        <v>11320819</v>
      </c>
      <c r="Y100" s="40" t="s">
        <v>715</v>
      </c>
      <c r="Z100" s="56">
        <v>147805293</v>
      </c>
    </row>
    <row r="101" spans="1:26" ht="24">
      <c r="A101" s="22">
        <v>2050</v>
      </c>
      <c r="B101" s="22">
        <v>95505.484389999998</v>
      </c>
      <c r="N101" s="61">
        <v>42</v>
      </c>
      <c r="O101" s="45" t="s">
        <v>718</v>
      </c>
      <c r="P101" s="40">
        <v>6591265</v>
      </c>
      <c r="Q101" s="40">
        <v>19118624</v>
      </c>
      <c r="R101" s="40">
        <v>53180905</v>
      </c>
      <c r="S101" s="40">
        <v>26845993</v>
      </c>
      <c r="T101" s="40">
        <v>9580202</v>
      </c>
      <c r="U101" s="40">
        <v>36731387</v>
      </c>
      <c r="V101" s="40">
        <v>11558346</v>
      </c>
      <c r="W101" s="40">
        <v>5069370</v>
      </c>
      <c r="X101" s="40">
        <v>14792875</v>
      </c>
      <c r="Y101" s="40" t="s">
        <v>715</v>
      </c>
      <c r="Z101" s="56">
        <v>183468967</v>
      </c>
    </row>
    <row r="102" spans="1:26" ht="22.5">
      <c r="A102" s="22">
        <v>2051</v>
      </c>
      <c r="B102" s="22">
        <v>94475.315900000001</v>
      </c>
      <c r="N102" s="58" t="s">
        <v>738</v>
      </c>
      <c r="O102" s="45" t="s">
        <v>720</v>
      </c>
      <c r="P102" s="40">
        <v>30306</v>
      </c>
      <c r="Q102" s="40" t="s">
        <v>715</v>
      </c>
      <c r="R102" s="40">
        <v>1130204</v>
      </c>
      <c r="S102" s="40">
        <v>650988</v>
      </c>
      <c r="T102" s="40">
        <v>156571</v>
      </c>
      <c r="U102" s="40">
        <v>1209971</v>
      </c>
      <c r="V102" s="40">
        <v>1078517</v>
      </c>
      <c r="W102" s="40">
        <v>2707026</v>
      </c>
      <c r="X102" s="40">
        <v>27220</v>
      </c>
      <c r="Y102" s="40" t="s">
        <v>715</v>
      </c>
      <c r="Z102" s="56">
        <v>6990803</v>
      </c>
    </row>
    <row r="103" spans="1:26">
      <c r="A103" s="22">
        <v>2052</v>
      </c>
      <c r="B103" s="22">
        <v>93456.557440000004</v>
      </c>
      <c r="N103" s="55"/>
      <c r="O103" s="45" t="s">
        <v>721</v>
      </c>
      <c r="P103" s="40">
        <v>2283523</v>
      </c>
      <c r="Q103" s="40">
        <v>3449029</v>
      </c>
      <c r="R103" s="40">
        <v>5120423</v>
      </c>
      <c r="S103" s="40">
        <v>3342046</v>
      </c>
      <c r="T103" s="40">
        <v>900663</v>
      </c>
      <c r="U103" s="40">
        <v>2175611</v>
      </c>
      <c r="V103" s="40">
        <v>4314642</v>
      </c>
      <c r="W103" s="40">
        <v>836703</v>
      </c>
      <c r="X103" s="40">
        <v>5209346</v>
      </c>
      <c r="Y103" s="40" t="s">
        <v>715</v>
      </c>
      <c r="Z103" s="56">
        <v>27631986</v>
      </c>
    </row>
    <row r="104" spans="1:26">
      <c r="A104" s="22">
        <v>2053</v>
      </c>
      <c r="B104" s="22">
        <v>92436.490460000001</v>
      </c>
      <c r="N104" s="59"/>
      <c r="O104" s="47" t="s">
        <v>722</v>
      </c>
      <c r="P104" s="41">
        <v>8905094</v>
      </c>
      <c r="Q104" s="41">
        <v>22567653</v>
      </c>
      <c r="R104" s="41">
        <v>59431532</v>
      </c>
      <c r="S104" s="41">
        <v>30839027</v>
      </c>
      <c r="T104" s="41">
        <v>10637436</v>
      </c>
      <c r="U104" s="41">
        <v>40116969</v>
      </c>
      <c r="V104" s="41">
        <v>16951505</v>
      </c>
      <c r="W104" s="41">
        <v>8613099</v>
      </c>
      <c r="X104" s="41">
        <v>20029441</v>
      </c>
      <c r="Y104" s="41" t="s">
        <v>715</v>
      </c>
      <c r="Z104" s="60">
        <v>218091756</v>
      </c>
    </row>
    <row r="105" spans="1:26" ht="24">
      <c r="A105" s="22">
        <v>2054</v>
      </c>
      <c r="B105" s="22">
        <v>91411.44515</v>
      </c>
      <c r="N105" s="53"/>
      <c r="O105" s="44" t="s">
        <v>714</v>
      </c>
      <c r="P105" s="39">
        <v>1588742</v>
      </c>
      <c r="Q105" s="39">
        <v>3406251</v>
      </c>
      <c r="R105" s="39">
        <v>13264219</v>
      </c>
      <c r="S105" s="39">
        <v>4718345</v>
      </c>
      <c r="T105" s="39">
        <v>1073069</v>
      </c>
      <c r="U105" s="39">
        <v>7798417</v>
      </c>
      <c r="V105" s="39">
        <v>2621993</v>
      </c>
      <c r="W105" s="39">
        <v>1318348</v>
      </c>
      <c r="X105" s="39">
        <v>3805206</v>
      </c>
      <c r="Y105" s="39" t="s">
        <v>715</v>
      </c>
      <c r="Z105" s="54">
        <v>39594590</v>
      </c>
    </row>
    <row r="106" spans="1:26" ht="22.5">
      <c r="A106" s="22">
        <v>2055</v>
      </c>
      <c r="B106" s="22">
        <v>90380.571240000005</v>
      </c>
      <c r="N106" s="55"/>
      <c r="O106" s="45" t="s">
        <v>716</v>
      </c>
      <c r="P106" s="40">
        <v>5402592</v>
      </c>
      <c r="Q106" s="40">
        <v>17304473</v>
      </c>
      <c r="R106" s="40">
        <v>46523174</v>
      </c>
      <c r="S106" s="40">
        <v>25088872</v>
      </c>
      <c r="T106" s="40">
        <v>8869292</v>
      </c>
      <c r="U106" s="40">
        <v>33062740</v>
      </c>
      <c r="V106" s="40">
        <v>10518665</v>
      </c>
      <c r="W106" s="40">
        <v>4257041</v>
      </c>
      <c r="X106" s="40">
        <v>12060962</v>
      </c>
      <c r="Y106" s="40" t="s">
        <v>715</v>
      </c>
      <c r="Z106" s="56">
        <v>163087811</v>
      </c>
    </row>
    <row r="107" spans="1:26" ht="24">
      <c r="A107" s="22">
        <v>2056</v>
      </c>
      <c r="B107" s="22">
        <v>89341.8266</v>
      </c>
      <c r="N107" s="61">
        <v>43</v>
      </c>
      <c r="O107" s="45" t="s">
        <v>718</v>
      </c>
      <c r="P107" s="40">
        <v>6991334</v>
      </c>
      <c r="Q107" s="40">
        <v>20710724</v>
      </c>
      <c r="R107" s="40">
        <v>59787393</v>
      </c>
      <c r="S107" s="40">
        <v>29807217</v>
      </c>
      <c r="T107" s="40">
        <v>9942361</v>
      </c>
      <c r="U107" s="40">
        <v>40861157</v>
      </c>
      <c r="V107" s="40">
        <v>13140658</v>
      </c>
      <c r="W107" s="40">
        <v>5575389</v>
      </c>
      <c r="X107" s="40">
        <v>15866168</v>
      </c>
      <c r="Y107" s="40" t="s">
        <v>715</v>
      </c>
      <c r="Z107" s="56">
        <v>202682401</v>
      </c>
    </row>
    <row r="108" spans="1:26" ht="22.5">
      <c r="A108" s="22">
        <v>2057</v>
      </c>
      <c r="B108" s="22">
        <v>88307.302620000002</v>
      </c>
      <c r="N108" s="58" t="s">
        <v>739</v>
      </c>
      <c r="O108" s="45" t="s">
        <v>720</v>
      </c>
      <c r="P108" s="40">
        <v>30120</v>
      </c>
      <c r="Q108" s="40" t="s">
        <v>715</v>
      </c>
      <c r="R108" s="40">
        <v>788624</v>
      </c>
      <c r="S108" s="40">
        <v>643092</v>
      </c>
      <c r="T108" s="40">
        <v>154830</v>
      </c>
      <c r="U108" s="40">
        <v>1184790</v>
      </c>
      <c r="V108" s="40">
        <v>565284</v>
      </c>
      <c r="W108" s="40">
        <v>2307089</v>
      </c>
      <c r="X108" s="40">
        <v>23860</v>
      </c>
      <c r="Y108" s="40" t="s">
        <v>715</v>
      </c>
      <c r="Z108" s="56">
        <v>5697689</v>
      </c>
    </row>
    <row r="109" spans="1:26">
      <c r="A109" s="22">
        <v>2058</v>
      </c>
      <c r="B109" s="22">
        <v>87266.913230000006</v>
      </c>
      <c r="N109" s="55"/>
      <c r="O109" s="45" t="s">
        <v>721</v>
      </c>
      <c r="P109" s="40">
        <v>2811737</v>
      </c>
      <c r="Q109" s="40">
        <v>4731806</v>
      </c>
      <c r="R109" s="40">
        <v>5743575</v>
      </c>
      <c r="S109" s="40">
        <v>4135519</v>
      </c>
      <c r="T109" s="40">
        <v>1101801</v>
      </c>
      <c r="U109" s="40">
        <v>2545943</v>
      </c>
      <c r="V109" s="40">
        <v>5517192</v>
      </c>
      <c r="W109" s="40">
        <v>1073502</v>
      </c>
      <c r="X109" s="40">
        <v>5818594</v>
      </c>
      <c r="Y109" s="40" t="s">
        <v>715</v>
      </c>
      <c r="Z109" s="56">
        <v>33479669</v>
      </c>
    </row>
    <row r="110" spans="1:26">
      <c r="A110" s="22">
        <v>2059</v>
      </c>
      <c r="B110" s="22">
        <v>86217.891380000001</v>
      </c>
      <c r="N110" s="59"/>
      <c r="O110" s="47" t="s">
        <v>722</v>
      </c>
      <c r="P110" s="41">
        <v>9833191</v>
      </c>
      <c r="Q110" s="41">
        <v>25442530</v>
      </c>
      <c r="R110" s="41">
        <v>66319592</v>
      </c>
      <c r="S110" s="41">
        <v>34585828</v>
      </c>
      <c r="T110" s="41">
        <v>11198992</v>
      </c>
      <c r="U110" s="41">
        <v>44591890</v>
      </c>
      <c r="V110" s="41">
        <v>19223134</v>
      </c>
      <c r="W110" s="41">
        <v>8955980</v>
      </c>
      <c r="X110" s="41">
        <v>21708622</v>
      </c>
      <c r="Y110" s="41" t="s">
        <v>715</v>
      </c>
      <c r="Z110" s="60">
        <v>241859759</v>
      </c>
    </row>
    <row r="111" spans="1:26" ht="24">
      <c r="A111" s="22">
        <v>2060</v>
      </c>
      <c r="B111" s="22">
        <v>85164.081030000001</v>
      </c>
      <c r="N111" s="53"/>
      <c r="O111" s="44" t="s">
        <v>714</v>
      </c>
      <c r="P111" s="39">
        <v>1836909</v>
      </c>
      <c r="Q111" s="39">
        <v>3923101</v>
      </c>
      <c r="R111" s="39">
        <v>15116215</v>
      </c>
      <c r="S111" s="39">
        <v>5426238</v>
      </c>
      <c r="T111" s="39">
        <v>1233971</v>
      </c>
      <c r="U111" s="39">
        <v>8925196</v>
      </c>
      <c r="V111" s="39">
        <v>3030594</v>
      </c>
      <c r="W111" s="39">
        <v>1525253</v>
      </c>
      <c r="X111" s="39">
        <v>4332485</v>
      </c>
      <c r="Y111" s="39" t="s">
        <v>715</v>
      </c>
      <c r="Z111" s="54">
        <v>45349962</v>
      </c>
    </row>
    <row r="112" spans="1:26" ht="22.5">
      <c r="A112" s="22">
        <v>2061</v>
      </c>
      <c r="B112" s="22">
        <v>84110.461599999995</v>
      </c>
      <c r="N112" s="55"/>
      <c r="O112" s="45" t="s">
        <v>716</v>
      </c>
      <c r="P112" s="40">
        <v>5802581</v>
      </c>
      <c r="Q112" s="40">
        <v>19178347</v>
      </c>
      <c r="R112" s="40">
        <v>53733645</v>
      </c>
      <c r="S112" s="40">
        <v>29316945</v>
      </c>
      <c r="T112" s="40">
        <v>9912017</v>
      </c>
      <c r="U112" s="40">
        <v>38164283</v>
      </c>
      <c r="V112" s="40">
        <v>12298263</v>
      </c>
      <c r="W112" s="40">
        <v>4745029</v>
      </c>
      <c r="X112" s="40">
        <v>12767502</v>
      </c>
      <c r="Y112" s="40" t="s">
        <v>715</v>
      </c>
      <c r="Z112" s="56">
        <v>185918612</v>
      </c>
    </row>
    <row r="113" spans="1:26" ht="24">
      <c r="A113" s="22">
        <v>2062</v>
      </c>
      <c r="B113" s="22">
        <v>83065.806339999996</v>
      </c>
      <c r="N113" s="61">
        <v>44</v>
      </c>
      <c r="O113" s="45" t="s">
        <v>718</v>
      </c>
      <c r="P113" s="40">
        <v>7639490</v>
      </c>
      <c r="Q113" s="40">
        <v>23101448</v>
      </c>
      <c r="R113" s="40">
        <v>68849860</v>
      </c>
      <c r="S113" s="40">
        <v>34743183</v>
      </c>
      <c r="T113" s="40">
        <v>11145988</v>
      </c>
      <c r="U113" s="40">
        <v>47089479</v>
      </c>
      <c r="V113" s="40">
        <v>15328857</v>
      </c>
      <c r="W113" s="40">
        <v>6270282</v>
      </c>
      <c r="X113" s="40">
        <v>17099987</v>
      </c>
      <c r="Y113" s="40" t="s">
        <v>715</v>
      </c>
      <c r="Z113" s="56">
        <v>231268574</v>
      </c>
    </row>
    <row r="114" spans="1:26" ht="22.5">
      <c r="A114" s="22">
        <v>2063</v>
      </c>
      <c r="B114" s="22">
        <v>82022.244200000001</v>
      </c>
      <c r="N114" s="58" t="s">
        <v>740</v>
      </c>
      <c r="O114" s="45" t="s">
        <v>720</v>
      </c>
      <c r="P114" s="40">
        <v>34817</v>
      </c>
      <c r="Q114" s="40" t="s">
        <v>715</v>
      </c>
      <c r="R114" s="40">
        <v>2270051</v>
      </c>
      <c r="S114" s="40">
        <v>621057</v>
      </c>
      <c r="T114" s="40">
        <v>167227</v>
      </c>
      <c r="U114" s="40">
        <v>1262672</v>
      </c>
      <c r="V114" s="40">
        <v>1955648</v>
      </c>
      <c r="W114" s="40">
        <v>2960266</v>
      </c>
      <c r="X114" s="40">
        <v>511721</v>
      </c>
      <c r="Y114" s="40" t="s">
        <v>715</v>
      </c>
      <c r="Z114" s="56">
        <v>9783459</v>
      </c>
    </row>
    <row r="115" spans="1:26">
      <c r="A115" s="22">
        <v>2064</v>
      </c>
      <c r="B115" s="22">
        <v>80981.597949999996</v>
      </c>
      <c r="N115" s="55"/>
      <c r="O115" s="45" t="s">
        <v>721</v>
      </c>
      <c r="P115" s="40">
        <v>3636000</v>
      </c>
      <c r="Q115" s="40">
        <v>5327000</v>
      </c>
      <c r="R115" s="40">
        <v>6657000</v>
      </c>
      <c r="S115" s="40">
        <v>4456000</v>
      </c>
      <c r="T115" s="40">
        <v>1366000</v>
      </c>
      <c r="U115" s="40">
        <v>2885000</v>
      </c>
      <c r="V115" s="40">
        <v>6707000</v>
      </c>
      <c r="W115" s="40">
        <v>1530000</v>
      </c>
      <c r="X115" s="40">
        <v>6228000</v>
      </c>
      <c r="Y115" s="40" t="s">
        <v>715</v>
      </c>
      <c r="Z115" s="56">
        <v>38792000</v>
      </c>
    </row>
    <row r="116" spans="1:26">
      <c r="A116" s="22">
        <v>2065</v>
      </c>
      <c r="B116" s="22">
        <v>79948.444430000003</v>
      </c>
      <c r="N116" s="59"/>
      <c r="O116" s="47" t="s">
        <v>722</v>
      </c>
      <c r="P116" s="41">
        <v>11310307</v>
      </c>
      <c r="Q116" s="41">
        <v>28428448</v>
      </c>
      <c r="R116" s="41">
        <v>77776911</v>
      </c>
      <c r="S116" s="41">
        <v>39820240</v>
      </c>
      <c r="T116" s="41">
        <v>12679215</v>
      </c>
      <c r="U116" s="41">
        <v>51237151</v>
      </c>
      <c r="V116" s="41">
        <v>23991505</v>
      </c>
      <c r="W116" s="41">
        <v>10760548</v>
      </c>
      <c r="X116" s="41">
        <v>23839708</v>
      </c>
      <c r="Y116" s="41" t="s">
        <v>715</v>
      </c>
      <c r="Z116" s="60">
        <v>279844033</v>
      </c>
    </row>
    <row r="117" spans="1:26" ht="24">
      <c r="A117" s="22">
        <v>2066</v>
      </c>
      <c r="B117" s="22">
        <v>78925.520910000007</v>
      </c>
      <c r="N117" s="53"/>
      <c r="O117" s="44" t="s">
        <v>714</v>
      </c>
      <c r="P117" s="39">
        <v>2091764</v>
      </c>
      <c r="Q117" s="39">
        <v>4482290</v>
      </c>
      <c r="R117" s="39">
        <v>17189415</v>
      </c>
      <c r="S117" s="39">
        <v>6229447</v>
      </c>
      <c r="T117" s="39">
        <v>1402447</v>
      </c>
      <c r="U117" s="39">
        <v>10196315</v>
      </c>
      <c r="V117" s="39">
        <v>3465822</v>
      </c>
      <c r="W117" s="39">
        <v>1757976</v>
      </c>
      <c r="X117" s="39">
        <v>4890486</v>
      </c>
      <c r="Y117" s="39" t="s">
        <v>715</v>
      </c>
      <c r="Z117" s="54">
        <v>51705962</v>
      </c>
    </row>
    <row r="118" spans="1:26" ht="22.5">
      <c r="A118" s="22">
        <v>2067</v>
      </c>
      <c r="B118" s="22">
        <v>77928.653449999998</v>
      </c>
      <c r="N118" s="55"/>
      <c r="O118" s="45" t="s">
        <v>716</v>
      </c>
      <c r="P118" s="40">
        <v>6959059</v>
      </c>
      <c r="Q118" s="40">
        <v>20817719</v>
      </c>
      <c r="R118" s="40">
        <v>60066329</v>
      </c>
      <c r="S118" s="40">
        <v>33150995</v>
      </c>
      <c r="T118" s="40">
        <v>11229827</v>
      </c>
      <c r="U118" s="40">
        <v>42527003</v>
      </c>
      <c r="V118" s="40">
        <v>13875865</v>
      </c>
      <c r="W118" s="40">
        <v>5643970</v>
      </c>
      <c r="X118" s="40">
        <v>13897096</v>
      </c>
      <c r="Y118" s="40" t="s">
        <v>715</v>
      </c>
      <c r="Z118" s="56">
        <v>208167863</v>
      </c>
    </row>
    <row r="119" spans="1:26" ht="24">
      <c r="A119" s="22">
        <v>2068</v>
      </c>
      <c r="B119" s="22">
        <v>76936.973079999996</v>
      </c>
      <c r="N119" s="61">
        <v>45</v>
      </c>
      <c r="O119" s="45" t="s">
        <v>718</v>
      </c>
      <c r="P119" s="40">
        <v>9050823</v>
      </c>
      <c r="Q119" s="40">
        <v>25300009</v>
      </c>
      <c r="R119" s="40">
        <v>77255744</v>
      </c>
      <c r="S119" s="40">
        <v>39380442</v>
      </c>
      <c r="T119" s="40">
        <v>12632274</v>
      </c>
      <c r="U119" s="40">
        <v>52723318</v>
      </c>
      <c r="V119" s="40">
        <v>17341687</v>
      </c>
      <c r="W119" s="40">
        <v>7401946</v>
      </c>
      <c r="X119" s="40">
        <v>18787582</v>
      </c>
      <c r="Y119" s="40" t="s">
        <v>715</v>
      </c>
      <c r="Z119" s="56">
        <v>259873825</v>
      </c>
    </row>
    <row r="120" spans="1:26" ht="22.5">
      <c r="A120" s="22">
        <v>2069</v>
      </c>
      <c r="B120" s="22">
        <v>75963.376799999998</v>
      </c>
      <c r="N120" s="58" t="s">
        <v>741</v>
      </c>
      <c r="O120" s="45" t="s">
        <v>720</v>
      </c>
      <c r="P120" s="40">
        <v>127739</v>
      </c>
      <c r="Q120" s="40" t="s">
        <v>715</v>
      </c>
      <c r="R120" s="40">
        <v>3185208</v>
      </c>
      <c r="S120" s="40">
        <v>619794</v>
      </c>
      <c r="T120" s="40">
        <v>485383</v>
      </c>
      <c r="U120" s="40">
        <v>1765182</v>
      </c>
      <c r="V120" s="40">
        <v>3038261</v>
      </c>
      <c r="W120" s="40">
        <v>3173360</v>
      </c>
      <c r="X120" s="40">
        <v>690989</v>
      </c>
      <c r="Y120" s="40" t="s">
        <v>715</v>
      </c>
      <c r="Z120" s="56">
        <v>13085916</v>
      </c>
    </row>
    <row r="121" spans="1:26">
      <c r="A121" s="22">
        <v>2070</v>
      </c>
      <c r="B121" s="22">
        <v>75008.627200000003</v>
      </c>
      <c r="N121" s="55"/>
      <c r="O121" s="45" t="s">
        <v>721</v>
      </c>
      <c r="P121" s="40">
        <v>3864574</v>
      </c>
      <c r="Q121" s="40">
        <v>6560600</v>
      </c>
      <c r="R121" s="40">
        <v>8970600</v>
      </c>
      <c r="S121" s="40">
        <v>5018755</v>
      </c>
      <c r="T121" s="40">
        <v>1482503</v>
      </c>
      <c r="U121" s="40">
        <v>3812451</v>
      </c>
      <c r="V121" s="40">
        <v>8459185</v>
      </c>
      <c r="W121" s="40">
        <v>1801966</v>
      </c>
      <c r="X121" s="40">
        <v>6770351</v>
      </c>
      <c r="Y121" s="40" t="s">
        <v>715</v>
      </c>
      <c r="Z121" s="56">
        <v>46740985</v>
      </c>
    </row>
    <row r="122" spans="1:26">
      <c r="A122" s="22">
        <v>2071</v>
      </c>
      <c r="B122" s="22">
        <v>74075.31323</v>
      </c>
      <c r="N122" s="59"/>
      <c r="O122" s="47" t="s">
        <v>722</v>
      </c>
      <c r="P122" s="41">
        <v>13043136</v>
      </c>
      <c r="Q122" s="41">
        <v>31860609</v>
      </c>
      <c r="R122" s="41">
        <v>89411552</v>
      </c>
      <c r="S122" s="41">
        <v>45018991</v>
      </c>
      <c r="T122" s="41">
        <v>14600160</v>
      </c>
      <c r="U122" s="41">
        <v>58300951</v>
      </c>
      <c r="V122" s="41">
        <v>28839133</v>
      </c>
      <c r="W122" s="41">
        <v>12377272</v>
      </c>
      <c r="X122" s="41">
        <v>26248922</v>
      </c>
      <c r="Y122" s="41" t="s">
        <v>715</v>
      </c>
      <c r="Z122" s="60">
        <v>319700726</v>
      </c>
    </row>
    <row r="123" spans="1:26" ht="24">
      <c r="A123" s="22">
        <v>2072</v>
      </c>
      <c r="B123" s="22">
        <v>73164.364799999996</v>
      </c>
      <c r="N123" s="53"/>
      <c r="O123" s="44" t="s">
        <v>714</v>
      </c>
      <c r="P123" s="39">
        <v>2391247</v>
      </c>
      <c r="Q123" s="39">
        <v>5062815</v>
      </c>
      <c r="R123" s="39">
        <v>19461305</v>
      </c>
      <c r="S123" s="39">
        <v>6993497</v>
      </c>
      <c r="T123" s="39">
        <v>1571780</v>
      </c>
      <c r="U123" s="39">
        <v>11277435</v>
      </c>
      <c r="V123" s="39">
        <v>3885727</v>
      </c>
      <c r="W123" s="39">
        <v>1979016</v>
      </c>
      <c r="X123" s="39">
        <v>5433058</v>
      </c>
      <c r="Y123" s="39" t="s">
        <v>715</v>
      </c>
      <c r="Z123" s="54">
        <v>58055880</v>
      </c>
    </row>
    <row r="124" spans="1:26" ht="22.5">
      <c r="A124" s="22">
        <v>2073</v>
      </c>
      <c r="B124" s="22">
        <v>72274.60269</v>
      </c>
      <c r="N124" s="55"/>
      <c r="O124" s="45" t="s">
        <v>716</v>
      </c>
      <c r="P124" s="40">
        <v>6598852</v>
      </c>
      <c r="Q124" s="40">
        <v>20495701</v>
      </c>
      <c r="R124" s="40">
        <v>63993505</v>
      </c>
      <c r="S124" s="40">
        <v>34884442</v>
      </c>
      <c r="T124" s="40">
        <v>10695391</v>
      </c>
      <c r="U124" s="40">
        <v>43830617</v>
      </c>
      <c r="V124" s="40">
        <v>15514709</v>
      </c>
      <c r="W124" s="40">
        <v>6581105</v>
      </c>
      <c r="X124" s="40">
        <v>14803779</v>
      </c>
      <c r="Y124" s="40" t="s">
        <v>715</v>
      </c>
      <c r="Z124" s="56">
        <v>217398101</v>
      </c>
    </row>
    <row r="125" spans="1:26" ht="24">
      <c r="A125" s="22">
        <v>2074</v>
      </c>
      <c r="B125" s="22">
        <v>71404.620599999995</v>
      </c>
      <c r="N125" s="61">
        <v>46</v>
      </c>
      <c r="O125" s="45" t="s">
        <v>718</v>
      </c>
      <c r="P125" s="40">
        <v>8990099</v>
      </c>
      <c r="Q125" s="40">
        <v>25558516</v>
      </c>
      <c r="R125" s="40">
        <v>83454810</v>
      </c>
      <c r="S125" s="40">
        <v>41877939</v>
      </c>
      <c r="T125" s="40">
        <v>12267171</v>
      </c>
      <c r="U125" s="40">
        <v>55108052</v>
      </c>
      <c r="V125" s="40">
        <v>19400436</v>
      </c>
      <c r="W125" s="40">
        <v>8560121</v>
      </c>
      <c r="X125" s="40">
        <v>20236837</v>
      </c>
      <c r="Y125" s="40" t="s">
        <v>715</v>
      </c>
      <c r="Z125" s="56">
        <v>275453981</v>
      </c>
    </row>
    <row r="126" spans="1:26" ht="22.5">
      <c r="A126" s="22">
        <v>2075</v>
      </c>
      <c r="B126" s="22">
        <v>70555.556289999993</v>
      </c>
      <c r="N126" s="58" t="s">
        <v>742</v>
      </c>
      <c r="O126" s="45" t="s">
        <v>720</v>
      </c>
      <c r="P126" s="40">
        <v>1121261</v>
      </c>
      <c r="Q126" s="40">
        <v>164088</v>
      </c>
      <c r="R126" s="40">
        <v>4599064</v>
      </c>
      <c r="S126" s="40">
        <v>609497</v>
      </c>
      <c r="T126" s="40">
        <v>1263096</v>
      </c>
      <c r="U126" s="40">
        <v>1899160</v>
      </c>
      <c r="V126" s="40">
        <v>4161329</v>
      </c>
      <c r="W126" s="40">
        <v>3054310</v>
      </c>
      <c r="X126" s="40">
        <v>1274008</v>
      </c>
      <c r="Y126" s="40" t="s">
        <v>715</v>
      </c>
      <c r="Z126" s="56">
        <v>18145813</v>
      </c>
    </row>
    <row r="127" spans="1:26">
      <c r="A127" s="22">
        <v>2076</v>
      </c>
      <c r="B127" s="22">
        <v>69728.122919999994</v>
      </c>
      <c r="N127" s="55"/>
      <c r="O127" s="45" t="s">
        <v>721</v>
      </c>
      <c r="P127" s="40">
        <v>4068700</v>
      </c>
      <c r="Q127" s="40">
        <v>7347000</v>
      </c>
      <c r="R127" s="40">
        <v>10455800</v>
      </c>
      <c r="S127" s="40">
        <v>6075000</v>
      </c>
      <c r="T127" s="40">
        <v>1499500</v>
      </c>
      <c r="U127" s="40">
        <v>4554800</v>
      </c>
      <c r="V127" s="40">
        <v>9083200</v>
      </c>
      <c r="W127" s="40">
        <v>2163900</v>
      </c>
      <c r="X127" s="40">
        <v>6984600</v>
      </c>
      <c r="Y127" s="40" t="s">
        <v>715</v>
      </c>
      <c r="Z127" s="56">
        <v>52232500</v>
      </c>
    </row>
    <row r="128" spans="1:26">
      <c r="A128" s="22">
        <v>2077</v>
      </c>
      <c r="B128" s="22">
        <v>68921.179319999996</v>
      </c>
      <c r="N128" s="59"/>
      <c r="O128" s="47" t="s">
        <v>722</v>
      </c>
      <c r="P128" s="41">
        <v>14180060</v>
      </c>
      <c r="Q128" s="41">
        <v>33069604</v>
      </c>
      <c r="R128" s="41">
        <v>98509674</v>
      </c>
      <c r="S128" s="41">
        <v>48562436</v>
      </c>
      <c r="T128" s="41">
        <v>15029767</v>
      </c>
      <c r="U128" s="41">
        <v>61562012</v>
      </c>
      <c r="V128" s="41">
        <v>32644965</v>
      </c>
      <c r="W128" s="41">
        <v>13778331</v>
      </c>
      <c r="X128" s="41">
        <v>28495445</v>
      </c>
      <c r="Y128" s="41" t="s">
        <v>715</v>
      </c>
      <c r="Z128" s="60">
        <v>345832294</v>
      </c>
    </row>
    <row r="129" spans="1:26" ht="24">
      <c r="A129" s="22">
        <v>2078</v>
      </c>
      <c r="B129" s="22">
        <v>68131.390199999994</v>
      </c>
      <c r="N129" s="53"/>
      <c r="O129" s="44" t="s">
        <v>714</v>
      </c>
      <c r="P129" s="39">
        <v>2706157</v>
      </c>
      <c r="Q129" s="39">
        <v>5677104</v>
      </c>
      <c r="R129" s="39">
        <v>21559420</v>
      </c>
      <c r="S129" s="39">
        <v>7846881</v>
      </c>
      <c r="T129" s="39">
        <v>1761782</v>
      </c>
      <c r="U129" s="39">
        <v>12604514</v>
      </c>
      <c r="V129" s="39">
        <v>4383311</v>
      </c>
      <c r="W129" s="39">
        <v>2220747</v>
      </c>
      <c r="X129" s="39">
        <v>6069081</v>
      </c>
      <c r="Y129" s="39">
        <v>600529</v>
      </c>
      <c r="Z129" s="54">
        <v>65429526</v>
      </c>
    </row>
    <row r="130" spans="1:26" ht="22.5">
      <c r="A130" s="22">
        <v>2079</v>
      </c>
      <c r="B130" s="22">
        <v>67355.914050000007</v>
      </c>
      <c r="N130" s="55"/>
      <c r="O130" s="45" t="s">
        <v>716</v>
      </c>
      <c r="P130" s="40">
        <v>6626680</v>
      </c>
      <c r="Q130" s="40">
        <v>21150331</v>
      </c>
      <c r="R130" s="40">
        <v>70362766</v>
      </c>
      <c r="S130" s="40">
        <v>38980241</v>
      </c>
      <c r="T130" s="40">
        <v>11046500</v>
      </c>
      <c r="U130" s="40">
        <v>47993511</v>
      </c>
      <c r="V130" s="40">
        <v>17493170</v>
      </c>
      <c r="W130" s="40">
        <v>8442382</v>
      </c>
      <c r="X130" s="40">
        <v>16735964</v>
      </c>
      <c r="Y130" s="40">
        <v>1120940</v>
      </c>
      <c r="Z130" s="56">
        <v>239952485</v>
      </c>
    </row>
    <row r="131" spans="1:26" ht="24">
      <c r="A131" s="22">
        <v>2080</v>
      </c>
      <c r="B131" s="22">
        <v>66594.190889999998</v>
      </c>
      <c r="N131" s="61">
        <v>47</v>
      </c>
      <c r="O131" s="45" t="s">
        <v>718</v>
      </c>
      <c r="P131" s="40">
        <v>9332837</v>
      </c>
      <c r="Q131" s="40">
        <v>26827435</v>
      </c>
      <c r="R131" s="40">
        <v>91922186</v>
      </c>
      <c r="S131" s="40">
        <v>46827122</v>
      </c>
      <c r="T131" s="40">
        <v>12808282</v>
      </c>
      <c r="U131" s="40">
        <v>60598025</v>
      </c>
      <c r="V131" s="40">
        <v>21876481</v>
      </c>
      <c r="W131" s="40">
        <v>10663129</v>
      </c>
      <c r="X131" s="40">
        <v>22805045</v>
      </c>
      <c r="Y131" s="40">
        <v>1721469</v>
      </c>
      <c r="Z131" s="56">
        <v>305382011</v>
      </c>
    </row>
    <row r="132" spans="1:26" ht="22.5">
      <c r="A132" s="22">
        <v>2081</v>
      </c>
      <c r="B132" s="22">
        <v>65845.029479999997</v>
      </c>
      <c r="N132" s="58" t="s">
        <v>743</v>
      </c>
      <c r="O132" s="45" t="s">
        <v>720</v>
      </c>
      <c r="P132" s="40">
        <v>1939866</v>
      </c>
      <c r="Q132" s="40">
        <v>380776</v>
      </c>
      <c r="R132" s="40">
        <v>5403598</v>
      </c>
      <c r="S132" s="40">
        <v>624230</v>
      </c>
      <c r="T132" s="40">
        <v>1698546</v>
      </c>
      <c r="U132" s="40">
        <v>1890540</v>
      </c>
      <c r="V132" s="40">
        <v>4677694</v>
      </c>
      <c r="W132" s="40">
        <v>2966209</v>
      </c>
      <c r="X132" s="40">
        <v>3184448</v>
      </c>
      <c r="Y132" s="40" t="s">
        <v>715</v>
      </c>
      <c r="Z132" s="56">
        <v>22765907</v>
      </c>
    </row>
    <row r="133" spans="1:26">
      <c r="A133" s="22">
        <v>2082</v>
      </c>
      <c r="B133" s="22">
        <v>65108.921260000003</v>
      </c>
      <c r="N133" s="55"/>
      <c r="O133" s="45" t="s">
        <v>721</v>
      </c>
      <c r="P133" s="40">
        <v>4468700</v>
      </c>
      <c r="Q133" s="40">
        <v>7772900</v>
      </c>
      <c r="R133" s="40">
        <v>11220000</v>
      </c>
      <c r="S133" s="40">
        <v>6383100</v>
      </c>
      <c r="T133" s="40">
        <v>1518500</v>
      </c>
      <c r="U133" s="40">
        <v>5267600</v>
      </c>
      <c r="V133" s="40">
        <v>10184600</v>
      </c>
      <c r="W133" s="40">
        <v>2317100</v>
      </c>
      <c r="X133" s="40">
        <v>7062300</v>
      </c>
      <c r="Y133" s="40">
        <v>130670</v>
      </c>
      <c r="Z133" s="56">
        <v>56325470</v>
      </c>
    </row>
    <row r="134" spans="1:26">
      <c r="A134" s="22">
        <v>2083</v>
      </c>
      <c r="B134" s="22">
        <v>64382.062550000002</v>
      </c>
      <c r="N134" s="59"/>
      <c r="O134" s="47" t="s">
        <v>722</v>
      </c>
      <c r="P134" s="41">
        <v>15741403</v>
      </c>
      <c r="Q134" s="41">
        <v>34981111</v>
      </c>
      <c r="R134" s="41">
        <v>108545784</v>
      </c>
      <c r="S134" s="41">
        <v>53834452</v>
      </c>
      <c r="T134" s="41">
        <v>16025328</v>
      </c>
      <c r="U134" s="41">
        <v>67756165</v>
      </c>
      <c r="V134" s="41">
        <v>36738775</v>
      </c>
      <c r="W134" s="41">
        <v>15946438</v>
      </c>
      <c r="X134" s="41">
        <v>33051793</v>
      </c>
      <c r="Y134" s="41">
        <v>1852139</v>
      </c>
      <c r="Z134" s="60">
        <v>384473388</v>
      </c>
    </row>
    <row r="135" spans="1:26" ht="24">
      <c r="A135" s="22">
        <v>2084</v>
      </c>
      <c r="B135" s="22">
        <v>63663.784849999996</v>
      </c>
      <c r="N135" s="53"/>
      <c r="O135" s="44" t="s">
        <v>714</v>
      </c>
      <c r="P135" s="39">
        <v>3003600</v>
      </c>
      <c r="Q135" s="39">
        <v>6322485</v>
      </c>
      <c r="R135" s="39">
        <v>23899395</v>
      </c>
      <c r="S135" s="39">
        <v>8614010</v>
      </c>
      <c r="T135" s="39">
        <v>1949402</v>
      </c>
      <c r="U135" s="39">
        <v>13948503</v>
      </c>
      <c r="V135" s="39">
        <v>4885304</v>
      </c>
      <c r="W135" s="39">
        <v>2465396</v>
      </c>
      <c r="X135" s="39">
        <v>6764655</v>
      </c>
      <c r="Y135" s="39">
        <v>695217</v>
      </c>
      <c r="Z135" s="54">
        <v>72547967</v>
      </c>
    </row>
    <row r="136" spans="1:26" ht="22.5">
      <c r="A136" s="22">
        <v>2085</v>
      </c>
      <c r="B136" s="22">
        <v>62953.815779999997</v>
      </c>
      <c r="N136" s="55"/>
      <c r="O136" s="45" t="s">
        <v>716</v>
      </c>
      <c r="P136" s="40">
        <v>7429063</v>
      </c>
      <c r="Q136" s="40">
        <v>23263288</v>
      </c>
      <c r="R136" s="40">
        <v>75664389</v>
      </c>
      <c r="S136" s="40">
        <v>43083983</v>
      </c>
      <c r="T136" s="40">
        <v>12143327</v>
      </c>
      <c r="U136" s="40">
        <v>52219508</v>
      </c>
      <c r="V136" s="40">
        <v>20874659</v>
      </c>
      <c r="W136" s="40">
        <v>9459282</v>
      </c>
      <c r="X136" s="40">
        <v>19639821</v>
      </c>
      <c r="Y136" s="40">
        <v>1219512</v>
      </c>
      <c r="Z136" s="56">
        <v>264996832</v>
      </c>
    </row>
    <row r="137" spans="1:26" ht="24">
      <c r="A137" s="22">
        <v>2086</v>
      </c>
      <c r="B137" s="22">
        <v>62252.630550000002</v>
      </c>
      <c r="N137" s="61">
        <v>48</v>
      </c>
      <c r="O137" s="45" t="s">
        <v>718</v>
      </c>
      <c r="P137" s="40">
        <v>10432663</v>
      </c>
      <c r="Q137" s="40">
        <v>29585773</v>
      </c>
      <c r="R137" s="40">
        <v>99563784</v>
      </c>
      <c r="S137" s="40">
        <v>51697993</v>
      </c>
      <c r="T137" s="40">
        <v>14092729</v>
      </c>
      <c r="U137" s="40">
        <v>66168011</v>
      </c>
      <c r="V137" s="40">
        <v>25759963</v>
      </c>
      <c r="W137" s="40">
        <v>11924678</v>
      </c>
      <c r="X137" s="40">
        <v>26404476</v>
      </c>
      <c r="Y137" s="40">
        <v>1914729</v>
      </c>
      <c r="Z137" s="56">
        <v>337544799</v>
      </c>
    </row>
    <row r="138" spans="1:26" ht="22.5">
      <c r="A138" s="22">
        <v>2087</v>
      </c>
      <c r="B138" s="22">
        <v>61560.079360000003</v>
      </c>
      <c r="N138" s="58" t="s">
        <v>744</v>
      </c>
      <c r="O138" s="45" t="s">
        <v>720</v>
      </c>
      <c r="P138" s="40">
        <v>2020337</v>
      </c>
      <c r="Q138" s="40">
        <v>885029</v>
      </c>
      <c r="R138" s="40">
        <v>7351513</v>
      </c>
      <c r="S138" s="40">
        <v>598711</v>
      </c>
      <c r="T138" s="40">
        <v>2193273</v>
      </c>
      <c r="U138" s="40">
        <v>1890471</v>
      </c>
      <c r="V138" s="40">
        <v>4928040</v>
      </c>
      <c r="W138" s="40">
        <v>2924157</v>
      </c>
      <c r="X138" s="40">
        <v>3032728</v>
      </c>
      <c r="Y138" s="40" t="s">
        <v>715</v>
      </c>
      <c r="Z138" s="56">
        <v>25824259</v>
      </c>
    </row>
    <row r="139" spans="1:26">
      <c r="A139" s="22">
        <v>2088</v>
      </c>
      <c r="B139" s="22">
        <v>60873.273699999998</v>
      </c>
      <c r="N139" s="55"/>
      <c r="O139" s="45" t="s">
        <v>721</v>
      </c>
      <c r="P139" s="40">
        <v>4522500</v>
      </c>
      <c r="Q139" s="40">
        <v>7685200</v>
      </c>
      <c r="R139" s="40">
        <v>11594200</v>
      </c>
      <c r="S139" s="40">
        <v>6251300</v>
      </c>
      <c r="T139" s="40">
        <v>1535200</v>
      </c>
      <c r="U139" s="40">
        <v>5807000</v>
      </c>
      <c r="V139" s="40">
        <v>10704500</v>
      </c>
      <c r="W139" s="40">
        <v>2596200</v>
      </c>
      <c r="X139" s="40">
        <v>7553000</v>
      </c>
      <c r="Y139" s="40">
        <v>150006</v>
      </c>
      <c r="Z139" s="56">
        <v>58399106</v>
      </c>
    </row>
    <row r="140" spans="1:26">
      <c r="A140" s="22">
        <v>2089</v>
      </c>
      <c r="B140" s="22">
        <v>60192.327839999998</v>
      </c>
      <c r="N140" s="59"/>
      <c r="O140" s="47" t="s">
        <v>722</v>
      </c>
      <c r="P140" s="41">
        <v>16975500</v>
      </c>
      <c r="Q140" s="41">
        <v>38156002</v>
      </c>
      <c r="R140" s="41">
        <v>118509497</v>
      </c>
      <c r="S140" s="41">
        <v>58548004</v>
      </c>
      <c r="T140" s="41">
        <v>17821202</v>
      </c>
      <c r="U140" s="41">
        <v>73865482</v>
      </c>
      <c r="V140" s="41">
        <v>41392503</v>
      </c>
      <c r="W140" s="41">
        <v>17445035</v>
      </c>
      <c r="X140" s="41">
        <v>36990204</v>
      </c>
      <c r="Y140" s="41">
        <v>2064735</v>
      </c>
      <c r="Z140" s="60">
        <v>421768164</v>
      </c>
    </row>
    <row r="141" spans="1:26" ht="24">
      <c r="A141" s="22">
        <v>2090</v>
      </c>
      <c r="B141" s="22">
        <v>59517.283640000001</v>
      </c>
      <c r="N141" s="53"/>
      <c r="O141" s="44" t="s">
        <v>714</v>
      </c>
      <c r="P141" s="39">
        <v>3218205</v>
      </c>
      <c r="Q141" s="39">
        <v>6646432</v>
      </c>
      <c r="R141" s="39">
        <v>24867633</v>
      </c>
      <c r="S141" s="39">
        <v>8931632</v>
      </c>
      <c r="T141" s="39">
        <v>1998695</v>
      </c>
      <c r="U141" s="39">
        <v>14191527</v>
      </c>
      <c r="V141" s="39">
        <v>5033741</v>
      </c>
      <c r="W141" s="39">
        <v>2586630</v>
      </c>
      <c r="X141" s="39">
        <v>7083441</v>
      </c>
      <c r="Y141" s="39">
        <v>800889</v>
      </c>
      <c r="Z141" s="54">
        <v>75358825</v>
      </c>
    </row>
    <row r="142" spans="1:26" ht="22.5">
      <c r="A142" s="22">
        <v>2091</v>
      </c>
      <c r="B142" s="22">
        <v>58848.46142</v>
      </c>
      <c r="N142" s="55"/>
      <c r="O142" s="45" t="s">
        <v>716</v>
      </c>
      <c r="P142" s="40">
        <v>7679704</v>
      </c>
      <c r="Q142" s="40">
        <v>24421610</v>
      </c>
      <c r="R142" s="40">
        <v>71358797</v>
      </c>
      <c r="S142" s="40">
        <v>40725998</v>
      </c>
      <c r="T142" s="40">
        <v>12091847</v>
      </c>
      <c r="U142" s="40">
        <v>49137215</v>
      </c>
      <c r="V142" s="40">
        <v>21406208</v>
      </c>
      <c r="W142" s="40">
        <v>9684674</v>
      </c>
      <c r="X142" s="40">
        <v>19846153</v>
      </c>
      <c r="Y142" s="40">
        <v>1320935</v>
      </c>
      <c r="Z142" s="56">
        <v>257673141</v>
      </c>
    </row>
    <row r="143" spans="1:26" ht="24">
      <c r="A143" s="22">
        <v>2092</v>
      </c>
      <c r="B143" s="22">
        <v>58185.107530000001</v>
      </c>
      <c r="N143" s="61">
        <v>49</v>
      </c>
      <c r="O143" s="45" t="s">
        <v>718</v>
      </c>
      <c r="P143" s="40">
        <v>10897909</v>
      </c>
      <c r="Q143" s="40">
        <v>31068042</v>
      </c>
      <c r="R143" s="40">
        <v>96226430</v>
      </c>
      <c r="S143" s="40">
        <v>49657630</v>
      </c>
      <c r="T143" s="40">
        <v>14090542</v>
      </c>
      <c r="U143" s="40">
        <v>63328742</v>
      </c>
      <c r="V143" s="40">
        <v>26439949</v>
      </c>
      <c r="W143" s="40">
        <v>12271304</v>
      </c>
      <c r="X143" s="40">
        <v>26929594</v>
      </c>
      <c r="Y143" s="40">
        <v>2121824</v>
      </c>
      <c r="Z143" s="56">
        <v>333031966</v>
      </c>
    </row>
    <row r="144" spans="1:26" ht="22.5">
      <c r="A144" s="22">
        <v>2093</v>
      </c>
      <c r="B144" s="22">
        <v>57525.592299999997</v>
      </c>
      <c r="N144" s="58" t="s">
        <v>745</v>
      </c>
      <c r="O144" s="45" t="s">
        <v>720</v>
      </c>
      <c r="P144" s="40">
        <v>1966307</v>
      </c>
      <c r="Q144" s="40">
        <v>923085</v>
      </c>
      <c r="R144" s="40">
        <v>8475709</v>
      </c>
      <c r="S144" s="40">
        <v>585521</v>
      </c>
      <c r="T144" s="40">
        <v>2299135</v>
      </c>
      <c r="U144" s="40">
        <v>1886354</v>
      </c>
      <c r="V144" s="40">
        <v>4934730</v>
      </c>
      <c r="W144" s="40">
        <v>2691219</v>
      </c>
      <c r="X144" s="40">
        <v>3325865</v>
      </c>
      <c r="Y144" s="40" t="s">
        <v>715</v>
      </c>
      <c r="Z144" s="56">
        <v>27087925</v>
      </c>
    </row>
    <row r="145" spans="1:26">
      <c r="A145" s="22">
        <v>2094</v>
      </c>
      <c r="B145" s="22">
        <v>56870.913829999998</v>
      </c>
      <c r="N145" s="55"/>
      <c r="O145" s="45" t="s">
        <v>721</v>
      </c>
      <c r="P145" s="40">
        <v>4343500</v>
      </c>
      <c r="Q145" s="40">
        <v>7704900</v>
      </c>
      <c r="R145" s="40">
        <v>10885500</v>
      </c>
      <c r="S145" s="40">
        <v>6025900</v>
      </c>
      <c r="T145" s="40">
        <v>1419000</v>
      </c>
      <c r="U145" s="40">
        <v>5642300</v>
      </c>
      <c r="V145" s="40">
        <v>9892300</v>
      </c>
      <c r="W145" s="40">
        <v>2821100</v>
      </c>
      <c r="X145" s="40">
        <v>6944100</v>
      </c>
      <c r="Y145" s="40">
        <v>137338</v>
      </c>
      <c r="Z145" s="56">
        <v>55815938</v>
      </c>
    </row>
    <row r="146" spans="1:26">
      <c r="A146" s="22">
        <v>2095</v>
      </c>
      <c r="B146" s="22">
        <v>56220.99697</v>
      </c>
      <c r="N146" s="59"/>
      <c r="O146" s="47" t="s">
        <v>722</v>
      </c>
      <c r="P146" s="41">
        <v>17207716</v>
      </c>
      <c r="Q146" s="41">
        <v>39696027</v>
      </c>
      <c r="R146" s="41">
        <v>115587639</v>
      </c>
      <c r="S146" s="41">
        <v>56269051</v>
      </c>
      <c r="T146" s="41">
        <v>17808677</v>
      </c>
      <c r="U146" s="41">
        <v>70857396</v>
      </c>
      <c r="V146" s="41">
        <v>41266979</v>
      </c>
      <c r="W146" s="41">
        <v>17783623</v>
      </c>
      <c r="X146" s="41">
        <v>37199559</v>
      </c>
      <c r="Y146" s="41">
        <v>2259162</v>
      </c>
      <c r="Z146" s="60">
        <v>415935829</v>
      </c>
    </row>
    <row r="147" spans="1:26" ht="24">
      <c r="A147" s="22">
        <v>2096</v>
      </c>
      <c r="B147" s="22">
        <v>55577.099540000003</v>
      </c>
      <c r="N147" s="53"/>
      <c r="O147" s="44" t="s">
        <v>714</v>
      </c>
      <c r="P147" s="39">
        <v>3555303</v>
      </c>
      <c r="Q147" s="39">
        <v>7262764</v>
      </c>
      <c r="R147" s="39">
        <v>27024554</v>
      </c>
      <c r="S147" s="39">
        <v>9683792</v>
      </c>
      <c r="T147" s="39">
        <v>2179515</v>
      </c>
      <c r="U147" s="39">
        <v>15482521</v>
      </c>
      <c r="V147" s="39">
        <v>5592093</v>
      </c>
      <c r="W147" s="39">
        <v>2848803</v>
      </c>
      <c r="X147" s="39">
        <v>7884021</v>
      </c>
      <c r="Y147" s="39">
        <v>907812</v>
      </c>
      <c r="Z147" s="54">
        <v>82421178</v>
      </c>
    </row>
    <row r="148" spans="1:26" ht="22.5">
      <c r="A148" s="22">
        <v>2097</v>
      </c>
      <c r="B148" s="22">
        <v>54939.02824</v>
      </c>
      <c r="N148" s="55"/>
      <c r="O148" s="45" t="s">
        <v>716</v>
      </c>
      <c r="P148" s="40">
        <v>8097395</v>
      </c>
      <c r="Q148" s="40">
        <v>24724835</v>
      </c>
      <c r="R148" s="40">
        <v>75174157</v>
      </c>
      <c r="S148" s="40">
        <v>41972898</v>
      </c>
      <c r="T148" s="40">
        <v>12034423</v>
      </c>
      <c r="U148" s="40">
        <v>50521367</v>
      </c>
      <c r="V148" s="40">
        <v>22007087</v>
      </c>
      <c r="W148" s="40">
        <v>9838789</v>
      </c>
      <c r="X148" s="40">
        <v>20681487</v>
      </c>
      <c r="Y148" s="40">
        <v>1479498</v>
      </c>
      <c r="Z148" s="56">
        <v>266531936</v>
      </c>
    </row>
    <row r="149" spans="1:26" ht="24">
      <c r="A149" s="22">
        <v>2098</v>
      </c>
      <c r="B149" s="22">
        <v>54304.727939999997</v>
      </c>
      <c r="N149" s="61">
        <v>50</v>
      </c>
      <c r="O149" s="45" t="s">
        <v>718</v>
      </c>
      <c r="P149" s="40">
        <v>11652698</v>
      </c>
      <c r="Q149" s="40">
        <v>31987599</v>
      </c>
      <c r="R149" s="40">
        <v>102198711</v>
      </c>
      <c r="S149" s="40">
        <v>51656690</v>
      </c>
      <c r="T149" s="40">
        <v>14213938</v>
      </c>
      <c r="U149" s="40">
        <v>66003888</v>
      </c>
      <c r="V149" s="40">
        <v>27599180</v>
      </c>
      <c r="W149" s="40">
        <v>12687592</v>
      </c>
      <c r="X149" s="40">
        <v>28565508</v>
      </c>
      <c r="Y149" s="40">
        <v>2387310</v>
      </c>
      <c r="Z149" s="56">
        <v>348953114</v>
      </c>
    </row>
    <row r="150" spans="1:26" ht="22.5">
      <c r="A150" s="22">
        <v>2099</v>
      </c>
      <c r="B150" s="22">
        <v>53674.768969999997</v>
      </c>
      <c r="N150" s="58" t="s">
        <v>746</v>
      </c>
      <c r="O150" s="45" t="s">
        <v>720</v>
      </c>
      <c r="P150" s="40">
        <v>1745171</v>
      </c>
      <c r="Q150" s="40">
        <v>679960</v>
      </c>
      <c r="R150" s="40">
        <v>7410043</v>
      </c>
      <c r="S150" s="40">
        <v>569038</v>
      </c>
      <c r="T150" s="40">
        <v>2077548</v>
      </c>
      <c r="U150" s="40">
        <v>1896574</v>
      </c>
      <c r="V150" s="40">
        <v>5269287</v>
      </c>
      <c r="W150" s="40">
        <v>2575546</v>
      </c>
      <c r="X150" s="40">
        <v>3094891</v>
      </c>
      <c r="Y150" s="40" t="s">
        <v>715</v>
      </c>
      <c r="Z150" s="56">
        <v>25318058</v>
      </c>
    </row>
    <row r="151" spans="1:26">
      <c r="A151" s="22">
        <v>2100</v>
      </c>
      <c r="B151" s="22">
        <v>53050.611210000003</v>
      </c>
      <c r="N151" s="55"/>
      <c r="O151" s="45" t="s">
        <v>721</v>
      </c>
      <c r="P151" s="40">
        <v>4161000</v>
      </c>
      <c r="Q151" s="40">
        <v>7351000</v>
      </c>
      <c r="R151" s="40">
        <v>10766000</v>
      </c>
      <c r="S151" s="40">
        <v>6012000</v>
      </c>
      <c r="T151" s="40">
        <v>1298000</v>
      </c>
      <c r="U151" s="40">
        <v>5307000</v>
      </c>
      <c r="V151" s="40">
        <v>9364000</v>
      </c>
      <c r="W151" s="40">
        <v>3009000</v>
      </c>
      <c r="X151" s="40">
        <v>6655000</v>
      </c>
      <c r="Y151" s="40">
        <v>141063</v>
      </c>
      <c r="Z151" s="56">
        <v>54064063</v>
      </c>
    </row>
    <row r="152" spans="1:26">
      <c r="B152">
        <v>52432.285539999997</v>
      </c>
      <c r="N152" s="59"/>
      <c r="O152" s="47" t="s">
        <v>722</v>
      </c>
      <c r="P152" s="41">
        <v>17558869</v>
      </c>
      <c r="Q152" s="41">
        <v>40018559</v>
      </c>
      <c r="R152" s="41">
        <v>120374754</v>
      </c>
      <c r="S152" s="41">
        <v>58237728</v>
      </c>
      <c r="T152" s="41">
        <v>17589486</v>
      </c>
      <c r="U152" s="41">
        <v>73207462</v>
      </c>
      <c r="V152" s="41">
        <v>42232467</v>
      </c>
      <c r="W152" s="41">
        <v>18272138</v>
      </c>
      <c r="X152" s="41">
        <v>38315399</v>
      </c>
      <c r="Y152" s="41">
        <v>2528373</v>
      </c>
      <c r="Z152" s="60">
        <v>428335235</v>
      </c>
    </row>
    <row r="153" spans="1:26" ht="24">
      <c r="B153">
        <v>51819.083749999998</v>
      </c>
      <c r="N153" s="53"/>
      <c r="O153" s="44" t="s">
        <v>714</v>
      </c>
      <c r="P153" s="39">
        <v>3848118</v>
      </c>
      <c r="Q153" s="39">
        <v>7817197</v>
      </c>
      <c r="R153" s="39">
        <v>28526784</v>
      </c>
      <c r="S153" s="39">
        <v>10329992</v>
      </c>
      <c r="T153" s="39">
        <v>2329657</v>
      </c>
      <c r="U153" s="39">
        <v>16243063</v>
      </c>
      <c r="V153" s="39">
        <v>5920275</v>
      </c>
      <c r="W153" s="39">
        <v>3051153</v>
      </c>
      <c r="X153" s="39">
        <v>8450207</v>
      </c>
      <c r="Y153" s="39">
        <v>954191</v>
      </c>
      <c r="Z153" s="54">
        <v>87470637</v>
      </c>
    </row>
    <row r="154" spans="1:26" ht="22.5">
      <c r="B154">
        <v>51210.548710000003</v>
      </c>
      <c r="N154" s="55"/>
      <c r="O154" s="45" t="s">
        <v>716</v>
      </c>
      <c r="P154" s="40">
        <v>8999587</v>
      </c>
      <c r="Q154" s="40">
        <v>26256079</v>
      </c>
      <c r="R154" s="40">
        <v>81474238</v>
      </c>
      <c r="S154" s="40">
        <v>45391189</v>
      </c>
      <c r="T154" s="40">
        <v>12846771</v>
      </c>
      <c r="U154" s="40">
        <v>54484685</v>
      </c>
      <c r="V154" s="40">
        <v>24205631</v>
      </c>
      <c r="W154" s="40">
        <v>10706421</v>
      </c>
      <c r="X154" s="40">
        <v>23065184</v>
      </c>
      <c r="Y154" s="40">
        <v>1448071</v>
      </c>
      <c r="Z154" s="56">
        <v>288877856</v>
      </c>
    </row>
    <row r="155" spans="1:26" ht="24">
      <c r="B155">
        <v>50607.41949</v>
      </c>
      <c r="N155" s="61">
        <v>51</v>
      </c>
      <c r="O155" s="45" t="s">
        <v>718</v>
      </c>
      <c r="P155" s="40">
        <v>12847705</v>
      </c>
      <c r="Q155" s="40">
        <v>34073276</v>
      </c>
      <c r="R155" s="40">
        <v>110001022</v>
      </c>
      <c r="S155" s="40">
        <v>55721181</v>
      </c>
      <c r="T155" s="40">
        <v>15176428</v>
      </c>
      <c r="U155" s="40">
        <v>70727748</v>
      </c>
      <c r="V155" s="40">
        <v>30125906</v>
      </c>
      <c r="W155" s="40">
        <v>13757574</v>
      </c>
      <c r="X155" s="40">
        <v>31515391</v>
      </c>
      <c r="Y155" s="40">
        <v>2402262</v>
      </c>
      <c r="Z155" s="56">
        <v>376348493</v>
      </c>
    </row>
    <row r="156" spans="1:26" ht="22.5">
      <c r="B156">
        <v>50010.0599</v>
      </c>
      <c r="N156" s="58" t="s">
        <v>747</v>
      </c>
      <c r="O156" s="45" t="s">
        <v>720</v>
      </c>
      <c r="P156" s="40">
        <v>1569154</v>
      </c>
      <c r="Q156" s="40">
        <v>524011</v>
      </c>
      <c r="R156" s="40">
        <v>7083912</v>
      </c>
      <c r="S156" s="40">
        <v>189770</v>
      </c>
      <c r="T156" s="40">
        <v>2119611</v>
      </c>
      <c r="U156" s="40">
        <v>1888235</v>
      </c>
      <c r="V156" s="40">
        <v>5473198</v>
      </c>
      <c r="W156" s="40">
        <v>2994846</v>
      </c>
      <c r="X156" s="40">
        <v>3936337</v>
      </c>
      <c r="Y156" s="40" t="s">
        <v>715</v>
      </c>
      <c r="Z156" s="56">
        <v>25779074</v>
      </c>
    </row>
    <row r="157" spans="1:26">
      <c r="B157">
        <v>49419.436959999999</v>
      </c>
      <c r="N157" s="55"/>
      <c r="O157" s="45" t="s">
        <v>721</v>
      </c>
      <c r="P157" s="40">
        <v>4456500</v>
      </c>
      <c r="Q157" s="40">
        <v>7530400</v>
      </c>
      <c r="R157" s="40">
        <v>11827100</v>
      </c>
      <c r="S157" s="40">
        <v>6294300</v>
      </c>
      <c r="T157" s="40">
        <v>1290400</v>
      </c>
      <c r="U157" s="40">
        <v>5444300</v>
      </c>
      <c r="V157" s="40">
        <v>9913900</v>
      </c>
      <c r="W157" s="40">
        <v>3156400</v>
      </c>
      <c r="X157" s="40">
        <v>7275200</v>
      </c>
      <c r="Y157" s="40">
        <v>150685</v>
      </c>
      <c r="Z157" s="56">
        <v>57339185</v>
      </c>
    </row>
    <row r="158" spans="1:26">
      <c r="B158">
        <v>48834.19455</v>
      </c>
      <c r="N158" s="59"/>
      <c r="O158" s="47" t="s">
        <v>722</v>
      </c>
      <c r="P158" s="41">
        <v>18873359</v>
      </c>
      <c r="Q158" s="41">
        <v>42127687</v>
      </c>
      <c r="R158" s="41">
        <v>128912034</v>
      </c>
      <c r="S158" s="41">
        <v>62205251</v>
      </c>
      <c r="T158" s="41">
        <v>18586439</v>
      </c>
      <c r="U158" s="41">
        <v>78060283</v>
      </c>
      <c r="V158" s="41">
        <v>45513004</v>
      </c>
      <c r="W158" s="41">
        <v>19908820</v>
      </c>
      <c r="X158" s="41">
        <v>42726928</v>
      </c>
      <c r="Y158" s="41">
        <v>2552947</v>
      </c>
      <c r="Z158" s="60">
        <v>459466752</v>
      </c>
    </row>
    <row r="159" spans="1:26" ht="24">
      <c r="B159">
        <v>48254.390890000002</v>
      </c>
      <c r="N159" s="53"/>
      <c r="O159" s="44" t="s">
        <v>714</v>
      </c>
      <c r="P159" s="39">
        <v>4114838</v>
      </c>
      <c r="Q159" s="39">
        <v>8355847</v>
      </c>
      <c r="R159" s="39">
        <v>30208155</v>
      </c>
      <c r="S159" s="39">
        <v>10948487</v>
      </c>
      <c r="T159" s="39">
        <v>2458810</v>
      </c>
      <c r="U159" s="39">
        <v>17296119</v>
      </c>
      <c r="V159" s="39">
        <v>6294918</v>
      </c>
      <c r="W159" s="39">
        <v>3257939</v>
      </c>
      <c r="X159" s="39">
        <v>9108938</v>
      </c>
      <c r="Y159" s="39">
        <v>1037588</v>
      </c>
      <c r="Z159" s="54">
        <v>93081639</v>
      </c>
    </row>
    <row r="160" spans="1:26" ht="22.5">
      <c r="B160">
        <v>47680.812510000003</v>
      </c>
      <c r="N160" s="55"/>
      <c r="O160" s="45" t="s">
        <v>716</v>
      </c>
      <c r="P160" s="40">
        <v>9449423</v>
      </c>
      <c r="Q160" s="40">
        <v>26469984</v>
      </c>
      <c r="R160" s="40">
        <v>85550339</v>
      </c>
      <c r="S160" s="40">
        <v>47168124</v>
      </c>
      <c r="T160" s="40">
        <v>12550254</v>
      </c>
      <c r="U160" s="40">
        <v>56107492</v>
      </c>
      <c r="V160" s="40">
        <v>23945287</v>
      </c>
      <c r="W160" s="40">
        <v>10893079</v>
      </c>
      <c r="X160" s="40">
        <v>25060258</v>
      </c>
      <c r="Y160" s="40">
        <v>1569930</v>
      </c>
      <c r="Z160" s="56">
        <v>298764170</v>
      </c>
    </row>
    <row r="161" spans="2:26" ht="24">
      <c r="B161">
        <v>47114.911829999997</v>
      </c>
      <c r="N161" s="61">
        <v>52</v>
      </c>
      <c r="O161" s="45" t="s">
        <v>718</v>
      </c>
      <c r="P161" s="40">
        <v>13564261</v>
      </c>
      <c r="Q161" s="40">
        <v>34825831</v>
      </c>
      <c r="R161" s="40">
        <v>115758494</v>
      </c>
      <c r="S161" s="40">
        <v>58116611</v>
      </c>
      <c r="T161" s="40">
        <v>15009064</v>
      </c>
      <c r="U161" s="40">
        <v>73403611</v>
      </c>
      <c r="V161" s="40">
        <v>30240205</v>
      </c>
      <c r="W161" s="40">
        <v>14151018</v>
      </c>
      <c r="X161" s="40">
        <v>34169196</v>
      </c>
      <c r="Y161" s="40">
        <v>2607518</v>
      </c>
      <c r="Z161" s="56">
        <v>391845809</v>
      </c>
    </row>
    <row r="162" spans="2:26" ht="22.5">
      <c r="B162">
        <v>46556.208789999997</v>
      </c>
      <c r="N162" s="58" t="s">
        <v>748</v>
      </c>
      <c r="O162" s="45" t="s">
        <v>720</v>
      </c>
      <c r="P162" s="40">
        <v>1674882</v>
      </c>
      <c r="Q162" s="40">
        <v>1519580</v>
      </c>
      <c r="R162" s="40">
        <v>6805824</v>
      </c>
      <c r="S162" s="40">
        <v>197705</v>
      </c>
      <c r="T162" s="40">
        <v>2244124</v>
      </c>
      <c r="U162" s="40">
        <v>1892004</v>
      </c>
      <c r="V162" s="40">
        <v>5354815</v>
      </c>
      <c r="W162" s="40">
        <v>3688332</v>
      </c>
      <c r="X162" s="40">
        <v>4552991</v>
      </c>
      <c r="Y162" s="40" t="s">
        <v>715</v>
      </c>
      <c r="Z162" s="56">
        <v>27930257</v>
      </c>
    </row>
    <row r="163" spans="2:26">
      <c r="B163">
        <v>46004.477099999996</v>
      </c>
      <c r="N163" s="55"/>
      <c r="O163" s="45" t="s">
        <v>721</v>
      </c>
      <c r="P163" s="40">
        <v>4613105</v>
      </c>
      <c r="Q163" s="40">
        <v>7596055</v>
      </c>
      <c r="R163" s="40">
        <v>13294874</v>
      </c>
      <c r="S163" s="40">
        <v>6011238</v>
      </c>
      <c r="T163" s="40">
        <v>1156667</v>
      </c>
      <c r="U163" s="40">
        <v>5499991</v>
      </c>
      <c r="V163" s="40">
        <v>9983636</v>
      </c>
      <c r="W163" s="40">
        <v>3186804</v>
      </c>
      <c r="X163" s="40">
        <v>7481362</v>
      </c>
      <c r="Y163" s="40">
        <v>152370</v>
      </c>
      <c r="Z163" s="56">
        <v>58976102</v>
      </c>
    </row>
    <row r="164" spans="2:26">
      <c r="B164">
        <v>45460.112809999999</v>
      </c>
      <c r="N164" s="59"/>
      <c r="O164" s="47" t="s">
        <v>722</v>
      </c>
      <c r="P164" s="41">
        <v>19852248</v>
      </c>
      <c r="Q164" s="41">
        <v>43941466</v>
      </c>
      <c r="R164" s="41">
        <v>135859192</v>
      </c>
      <c r="S164" s="41">
        <v>64325554</v>
      </c>
      <c r="T164" s="41">
        <v>18409855</v>
      </c>
      <c r="U164" s="41">
        <v>80795606</v>
      </c>
      <c r="V164" s="41">
        <v>45578656</v>
      </c>
      <c r="W164" s="41">
        <v>21026154</v>
      </c>
      <c r="X164" s="41">
        <v>46203549</v>
      </c>
      <c r="Y164" s="41">
        <v>2759888</v>
      </c>
      <c r="Z164" s="60">
        <v>478752168</v>
      </c>
    </row>
    <row r="165" spans="2:26" ht="24">
      <c r="B165">
        <v>44923.816270000003</v>
      </c>
      <c r="N165" s="53"/>
      <c r="O165" s="44" t="s">
        <v>714</v>
      </c>
      <c r="P165" s="39">
        <v>4486958</v>
      </c>
      <c r="Q165" s="39">
        <v>9158403</v>
      </c>
      <c r="R165" s="39">
        <v>33290575</v>
      </c>
      <c r="S165" s="39">
        <v>11942903</v>
      </c>
      <c r="T165" s="39">
        <v>2661493</v>
      </c>
      <c r="U165" s="39">
        <v>18902322</v>
      </c>
      <c r="V165" s="39">
        <v>6882738</v>
      </c>
      <c r="W165" s="39">
        <v>3554247</v>
      </c>
      <c r="X165" s="39">
        <v>10029622</v>
      </c>
      <c r="Y165" s="39">
        <v>1074950</v>
      </c>
      <c r="Z165" s="54">
        <v>101984211</v>
      </c>
    </row>
    <row r="166" spans="2:26" ht="22.5">
      <c r="B166">
        <v>44395.601199999997</v>
      </c>
      <c r="N166" s="55"/>
      <c r="O166" s="45" t="s">
        <v>716</v>
      </c>
      <c r="P166" s="40">
        <v>10121509</v>
      </c>
      <c r="Q166" s="40">
        <v>26970800</v>
      </c>
      <c r="R166" s="40">
        <v>92367725</v>
      </c>
      <c r="S166" s="40">
        <v>49490903</v>
      </c>
      <c r="T166" s="40">
        <v>13088571</v>
      </c>
      <c r="U166" s="40">
        <v>59099519</v>
      </c>
      <c r="V166" s="40">
        <v>25327172</v>
      </c>
      <c r="W166" s="40">
        <v>11166126</v>
      </c>
      <c r="X166" s="40">
        <v>25842370</v>
      </c>
      <c r="Y166" s="40">
        <v>1632870</v>
      </c>
      <c r="Z166" s="56">
        <v>315107565</v>
      </c>
    </row>
    <row r="167" spans="2:26" ht="24">
      <c r="B167">
        <v>43875.419820000003</v>
      </c>
      <c r="N167" s="61">
        <v>53</v>
      </c>
      <c r="O167" s="45" t="s">
        <v>718</v>
      </c>
      <c r="P167" s="40">
        <v>14608467</v>
      </c>
      <c r="Q167" s="40">
        <v>36129203</v>
      </c>
      <c r="R167" s="40">
        <v>125658300</v>
      </c>
      <c r="S167" s="40">
        <v>61433806</v>
      </c>
      <c r="T167" s="40">
        <v>15750064</v>
      </c>
      <c r="U167" s="40">
        <v>78001841</v>
      </c>
      <c r="V167" s="40">
        <v>32209910</v>
      </c>
      <c r="W167" s="40">
        <v>14720373</v>
      </c>
      <c r="X167" s="40">
        <v>35871992</v>
      </c>
      <c r="Y167" s="40">
        <v>2707820</v>
      </c>
      <c r="Z167" s="56">
        <v>417091776</v>
      </c>
    </row>
    <row r="168" spans="2:26" ht="22.5">
      <c r="B168">
        <v>43363.174729999999</v>
      </c>
      <c r="N168" s="58" t="s">
        <v>749</v>
      </c>
      <c r="O168" s="45" t="s">
        <v>720</v>
      </c>
      <c r="P168" s="40">
        <v>1630411</v>
      </c>
      <c r="Q168" s="40">
        <v>1658361</v>
      </c>
      <c r="R168" s="40">
        <v>6455395</v>
      </c>
      <c r="S168" s="40">
        <v>243037</v>
      </c>
      <c r="T168" s="40">
        <v>1741757</v>
      </c>
      <c r="U168" s="40">
        <v>1894160</v>
      </c>
      <c r="V168" s="40">
        <v>5218782</v>
      </c>
      <c r="W168" s="40">
        <v>3560548</v>
      </c>
      <c r="X168" s="40">
        <v>5455987</v>
      </c>
      <c r="Y168" s="40" t="s">
        <v>715</v>
      </c>
      <c r="Z168" s="56">
        <v>27858438</v>
      </c>
    </row>
    <row r="169" spans="2:26">
      <c r="B169">
        <v>42858.452499999999</v>
      </c>
      <c r="N169" s="55"/>
      <c r="O169" s="45" t="s">
        <v>721</v>
      </c>
      <c r="P169" s="40">
        <v>4740705</v>
      </c>
      <c r="Q169" s="40">
        <v>7708118</v>
      </c>
      <c r="R169" s="40">
        <v>13761555</v>
      </c>
      <c r="S169" s="40">
        <v>6059699</v>
      </c>
      <c r="T169" s="40">
        <v>1222616</v>
      </c>
      <c r="U169" s="40">
        <v>5558412</v>
      </c>
      <c r="V169" s="40">
        <v>10284316</v>
      </c>
      <c r="W169" s="40">
        <v>3290892</v>
      </c>
      <c r="X169" s="40">
        <v>6532426</v>
      </c>
      <c r="Y169" s="40">
        <v>146273</v>
      </c>
      <c r="Z169" s="56">
        <v>59305012</v>
      </c>
    </row>
    <row r="170" spans="2:26">
      <c r="B170">
        <v>42361.229979999996</v>
      </c>
      <c r="N170" s="59"/>
      <c r="O170" s="47" t="s">
        <v>722</v>
      </c>
      <c r="P170" s="41">
        <v>20979583</v>
      </c>
      <c r="Q170" s="41">
        <v>45495682</v>
      </c>
      <c r="R170" s="41">
        <v>145875250</v>
      </c>
      <c r="S170" s="41">
        <v>67736542</v>
      </c>
      <c r="T170" s="41">
        <v>18714437</v>
      </c>
      <c r="U170" s="41">
        <v>85454413</v>
      </c>
      <c r="V170" s="41">
        <v>47713008</v>
      </c>
      <c r="W170" s="41">
        <v>21571813</v>
      </c>
      <c r="X170" s="41">
        <v>47860405</v>
      </c>
      <c r="Y170" s="41">
        <v>2854093</v>
      </c>
      <c r="Z170" s="60">
        <v>504255226</v>
      </c>
    </row>
    <row r="171" spans="2:26" ht="24">
      <c r="B171">
        <v>41871.251459999999</v>
      </c>
      <c r="N171" s="53"/>
      <c r="O171" s="44" t="s">
        <v>714</v>
      </c>
      <c r="P171" s="39">
        <v>4742743</v>
      </c>
      <c r="Q171" s="39">
        <v>9515644</v>
      </c>
      <c r="R171" s="39">
        <v>34384054</v>
      </c>
      <c r="S171" s="39">
        <v>12408218</v>
      </c>
      <c r="T171" s="39">
        <v>2753024</v>
      </c>
      <c r="U171" s="39">
        <v>19384030</v>
      </c>
      <c r="V171" s="39">
        <v>7092447</v>
      </c>
      <c r="W171" s="39">
        <v>3727352</v>
      </c>
      <c r="X171" s="39">
        <v>10594835</v>
      </c>
      <c r="Y171" s="39">
        <v>1147889</v>
      </c>
      <c r="Z171" s="54">
        <v>105750236</v>
      </c>
    </row>
    <row r="172" spans="2:26" ht="22.5">
      <c r="B172">
        <v>41388.25273</v>
      </c>
      <c r="N172" s="55"/>
      <c r="O172" s="45" t="s">
        <v>716</v>
      </c>
      <c r="P172" s="40">
        <v>11172835</v>
      </c>
      <c r="Q172" s="40">
        <v>28842850</v>
      </c>
      <c r="R172" s="40">
        <v>97903349</v>
      </c>
      <c r="S172" s="40">
        <v>52292276</v>
      </c>
      <c r="T172" s="40">
        <v>13721762</v>
      </c>
      <c r="U172" s="40">
        <v>62573948</v>
      </c>
      <c r="V172" s="40">
        <v>27220137</v>
      </c>
      <c r="W172" s="40">
        <v>12258917</v>
      </c>
      <c r="X172" s="40">
        <v>27608250</v>
      </c>
      <c r="Y172" s="40">
        <v>1687971</v>
      </c>
      <c r="Z172" s="56">
        <v>335282295</v>
      </c>
    </row>
    <row r="173" spans="2:26" ht="24">
      <c r="B173">
        <v>40911.940799999997</v>
      </c>
      <c r="N173" s="61">
        <v>54</v>
      </c>
      <c r="O173" s="45" t="s">
        <v>718</v>
      </c>
      <c r="P173" s="40">
        <v>15915578</v>
      </c>
      <c r="Q173" s="40">
        <v>38358494</v>
      </c>
      <c r="R173" s="40">
        <v>132287403</v>
      </c>
      <c r="S173" s="40">
        <v>64700494</v>
      </c>
      <c r="T173" s="40">
        <v>16474786</v>
      </c>
      <c r="U173" s="40">
        <v>81957978</v>
      </c>
      <c r="V173" s="40">
        <v>34312584</v>
      </c>
      <c r="W173" s="40">
        <v>15986269</v>
      </c>
      <c r="X173" s="40">
        <v>38203085</v>
      </c>
      <c r="Y173" s="40">
        <v>2835860</v>
      </c>
      <c r="Z173" s="56">
        <v>441032531</v>
      </c>
    </row>
    <row r="174" spans="2:26" ht="22.5">
      <c r="B174">
        <v>40441.979639999998</v>
      </c>
      <c r="N174" s="58" t="s">
        <v>750</v>
      </c>
      <c r="O174" s="45" t="s">
        <v>720</v>
      </c>
      <c r="P174" s="40">
        <v>1862248</v>
      </c>
      <c r="Q174" s="40">
        <v>1486353</v>
      </c>
      <c r="R174" s="40">
        <v>6703414</v>
      </c>
      <c r="S174" s="40">
        <v>175707</v>
      </c>
      <c r="T174" s="40">
        <v>1689513</v>
      </c>
      <c r="U174" s="40">
        <v>1899292</v>
      </c>
      <c r="V174" s="40">
        <v>5261100</v>
      </c>
      <c r="W174" s="40">
        <v>3760557</v>
      </c>
      <c r="X174" s="40">
        <v>5674363</v>
      </c>
      <c r="Y174" s="40" t="s">
        <v>715</v>
      </c>
      <c r="Z174" s="56">
        <v>28512547</v>
      </c>
    </row>
    <row r="175" spans="2:26">
      <c r="B175">
        <v>39978.057339999999</v>
      </c>
      <c r="N175" s="55"/>
      <c r="O175" s="45" t="s">
        <v>721</v>
      </c>
      <c r="P175" s="40">
        <v>4668333</v>
      </c>
      <c r="Q175" s="40">
        <v>7303122</v>
      </c>
      <c r="R175" s="40">
        <v>14450025</v>
      </c>
      <c r="S175" s="40">
        <v>6118799</v>
      </c>
      <c r="T175" s="40">
        <v>1202161</v>
      </c>
      <c r="U175" s="40">
        <v>5419375</v>
      </c>
      <c r="V175" s="40">
        <v>10333888</v>
      </c>
      <c r="W175" s="40">
        <v>2979424</v>
      </c>
      <c r="X175" s="40">
        <v>6926138</v>
      </c>
      <c r="Y175" s="40">
        <v>123575</v>
      </c>
      <c r="Z175" s="56">
        <v>59524840</v>
      </c>
    </row>
    <row r="176" spans="2:26">
      <c r="B176">
        <v>39519.90294</v>
      </c>
      <c r="N176" s="59"/>
      <c r="O176" s="47" t="s">
        <v>722</v>
      </c>
      <c r="P176" s="41">
        <v>22446159</v>
      </c>
      <c r="Q176" s="41">
        <v>47147969</v>
      </c>
      <c r="R176" s="41">
        <v>153440842</v>
      </c>
      <c r="S176" s="41">
        <v>70995000</v>
      </c>
      <c r="T176" s="41">
        <v>19366460</v>
      </c>
      <c r="U176" s="41">
        <v>89276645</v>
      </c>
      <c r="V176" s="41">
        <v>49907572</v>
      </c>
      <c r="W176" s="41">
        <v>22726250</v>
      </c>
      <c r="X176" s="41">
        <v>50803586</v>
      </c>
      <c r="Y176" s="41">
        <v>2959435</v>
      </c>
      <c r="Z176" s="60">
        <v>529069918</v>
      </c>
    </row>
    <row r="177" spans="2:26" ht="24">
      <c r="B177">
        <v>39067.253279999997</v>
      </c>
      <c r="N177" s="53"/>
      <c r="O177" s="44" t="s">
        <v>714</v>
      </c>
      <c r="P177" s="39">
        <v>4834921</v>
      </c>
      <c r="Q177" s="39">
        <v>9539321</v>
      </c>
      <c r="R177" s="39">
        <v>34302790</v>
      </c>
      <c r="S177" s="39">
        <v>12347102</v>
      </c>
      <c r="T177" s="39">
        <v>2758732</v>
      </c>
      <c r="U177" s="39">
        <v>19130543</v>
      </c>
      <c r="V177" s="39">
        <v>6918505</v>
      </c>
      <c r="W177" s="39">
        <v>3695175</v>
      </c>
      <c r="X177" s="39">
        <v>10572418</v>
      </c>
      <c r="Y177" s="39">
        <v>1171276</v>
      </c>
      <c r="Z177" s="54">
        <v>105270783</v>
      </c>
    </row>
    <row r="178" spans="2:26" ht="22.5">
      <c r="B178">
        <v>38619.823799999998</v>
      </c>
      <c r="N178" s="55"/>
      <c r="O178" s="45" t="s">
        <v>716</v>
      </c>
      <c r="P178" s="40">
        <v>11429675</v>
      </c>
      <c r="Q178" s="40">
        <v>28038587</v>
      </c>
      <c r="R178" s="40">
        <v>96819716</v>
      </c>
      <c r="S178" s="40">
        <v>51920682</v>
      </c>
      <c r="T178" s="40">
        <v>13094355</v>
      </c>
      <c r="U178" s="40">
        <v>62124533</v>
      </c>
      <c r="V178" s="40">
        <v>26143436</v>
      </c>
      <c r="W178" s="40">
        <v>12422942</v>
      </c>
      <c r="X178" s="40">
        <v>27350297</v>
      </c>
      <c r="Y178" s="40">
        <v>1788739</v>
      </c>
      <c r="Z178" s="56">
        <v>331132962</v>
      </c>
    </row>
    <row r="179" spans="2:26" ht="24">
      <c r="B179">
        <v>38177.348160000001</v>
      </c>
      <c r="N179" s="61">
        <v>55</v>
      </c>
      <c r="O179" s="45" t="s">
        <v>718</v>
      </c>
      <c r="P179" s="40">
        <v>16264596</v>
      </c>
      <c r="Q179" s="40">
        <v>37577908</v>
      </c>
      <c r="R179" s="40">
        <v>131122506</v>
      </c>
      <c r="S179" s="40">
        <v>64267784</v>
      </c>
      <c r="T179" s="40">
        <v>15853087</v>
      </c>
      <c r="U179" s="40">
        <v>81255076</v>
      </c>
      <c r="V179" s="40">
        <v>33061941</v>
      </c>
      <c r="W179" s="40">
        <v>16118117</v>
      </c>
      <c r="X179" s="40">
        <v>37922715</v>
      </c>
      <c r="Y179" s="40">
        <v>2960015</v>
      </c>
      <c r="Z179" s="56">
        <v>436403745</v>
      </c>
    </row>
    <row r="180" spans="2:26" ht="22.5">
      <c r="B180">
        <v>37739.632429999998</v>
      </c>
      <c r="N180" s="58" t="s">
        <v>751</v>
      </c>
      <c r="O180" s="45" t="s">
        <v>720</v>
      </c>
      <c r="P180" s="40">
        <v>1822567</v>
      </c>
      <c r="Q180" s="40">
        <v>1472240</v>
      </c>
      <c r="R180" s="40">
        <v>6398703</v>
      </c>
      <c r="S180" s="40">
        <v>149119</v>
      </c>
      <c r="T180" s="40">
        <v>1619551</v>
      </c>
      <c r="U180" s="40">
        <v>1887815</v>
      </c>
      <c r="V180" s="40">
        <v>5171867</v>
      </c>
      <c r="W180" s="40">
        <v>3885397</v>
      </c>
      <c r="X180" s="40">
        <v>5441845</v>
      </c>
      <c r="Y180" s="40" t="s">
        <v>715</v>
      </c>
      <c r="Z180" s="56">
        <v>27849104</v>
      </c>
    </row>
    <row r="181" spans="2:26">
      <c r="B181">
        <v>37306.549639999997</v>
      </c>
      <c r="N181" s="55"/>
      <c r="O181" s="45" t="s">
        <v>721</v>
      </c>
      <c r="P181" s="40">
        <v>4141692</v>
      </c>
      <c r="Q181" s="40">
        <v>6615075</v>
      </c>
      <c r="R181" s="40">
        <v>14211445</v>
      </c>
      <c r="S181" s="40">
        <v>5699044</v>
      </c>
      <c r="T181" s="40">
        <v>1042967</v>
      </c>
      <c r="U181" s="40">
        <v>5057191</v>
      </c>
      <c r="V181" s="40">
        <v>9341367</v>
      </c>
      <c r="W181" s="40">
        <v>2772590</v>
      </c>
      <c r="X181" s="40">
        <v>6990595</v>
      </c>
      <c r="Y181" s="40">
        <v>125825</v>
      </c>
      <c r="Z181" s="56">
        <v>55997791</v>
      </c>
    </row>
    <row r="182" spans="2:26">
      <c r="B182">
        <v>36877.986559999998</v>
      </c>
      <c r="N182" s="59"/>
      <c r="O182" s="47" t="s">
        <v>722</v>
      </c>
      <c r="P182" s="41">
        <v>22228855</v>
      </c>
      <c r="Q182" s="41">
        <v>45665223</v>
      </c>
      <c r="R182" s="41">
        <v>151732654</v>
      </c>
      <c r="S182" s="41">
        <v>70115947</v>
      </c>
      <c r="T182" s="41">
        <v>18515605</v>
      </c>
      <c r="U182" s="41">
        <v>88200082</v>
      </c>
      <c r="V182" s="41">
        <v>47575175</v>
      </c>
      <c r="W182" s="41">
        <v>22776104</v>
      </c>
      <c r="X182" s="41">
        <v>50355155</v>
      </c>
      <c r="Y182" s="41">
        <v>3085840</v>
      </c>
      <c r="Z182" s="60">
        <v>520250640</v>
      </c>
    </row>
    <row r="183" spans="2:26" ht="24">
      <c r="B183">
        <v>36453.852160000002</v>
      </c>
      <c r="N183" s="53"/>
      <c r="O183" s="44" t="s">
        <v>714</v>
      </c>
      <c r="P183" s="39">
        <v>5021597</v>
      </c>
      <c r="Q183" s="39">
        <v>9923451</v>
      </c>
      <c r="R183" s="39">
        <v>35899467</v>
      </c>
      <c r="S183" s="39">
        <v>12914018</v>
      </c>
      <c r="T183" s="39">
        <v>2888846</v>
      </c>
      <c r="U183" s="39">
        <v>20164518</v>
      </c>
      <c r="V183" s="39">
        <v>7278919</v>
      </c>
      <c r="W183" s="39">
        <v>3868054</v>
      </c>
      <c r="X183" s="39">
        <v>11184954</v>
      </c>
      <c r="Y183" s="39">
        <v>1151470</v>
      </c>
      <c r="Z183" s="54">
        <v>110295294</v>
      </c>
    </row>
    <row r="184" spans="2:26" ht="22.5">
      <c r="B184">
        <v>36034.045230000003</v>
      </c>
      <c r="N184" s="55"/>
      <c r="O184" s="45" t="s">
        <v>716</v>
      </c>
      <c r="P184" s="40">
        <v>11372268</v>
      </c>
      <c r="Q184" s="40">
        <v>27789679</v>
      </c>
      <c r="R184" s="40">
        <v>100159973</v>
      </c>
      <c r="S184" s="40">
        <v>52619730</v>
      </c>
      <c r="T184" s="40">
        <v>13051356</v>
      </c>
      <c r="U184" s="40">
        <v>63022601</v>
      </c>
      <c r="V184" s="40">
        <v>25920810</v>
      </c>
      <c r="W184" s="40">
        <v>12415966</v>
      </c>
      <c r="X184" s="40">
        <v>28034978</v>
      </c>
      <c r="Y184" s="40">
        <v>1764372</v>
      </c>
      <c r="Z184" s="56">
        <v>336151733</v>
      </c>
    </row>
    <row r="185" spans="2:26" ht="24">
      <c r="B185">
        <v>35618.530680000003</v>
      </c>
      <c r="N185" s="61">
        <v>56</v>
      </c>
      <c r="O185" s="45" t="s">
        <v>718</v>
      </c>
      <c r="P185" s="40">
        <v>16393865</v>
      </c>
      <c r="Q185" s="40">
        <v>37713130</v>
      </c>
      <c r="R185" s="40">
        <v>136059440</v>
      </c>
      <c r="S185" s="40">
        <v>65533748</v>
      </c>
      <c r="T185" s="40">
        <v>15940202</v>
      </c>
      <c r="U185" s="40">
        <v>83187119</v>
      </c>
      <c r="V185" s="40">
        <v>33199729</v>
      </c>
      <c r="W185" s="40">
        <v>16284020</v>
      </c>
      <c r="X185" s="40">
        <v>39219932</v>
      </c>
      <c r="Y185" s="40">
        <v>2915842</v>
      </c>
      <c r="Z185" s="56">
        <v>446447027</v>
      </c>
    </row>
    <row r="186" spans="2:26" ht="22.5">
      <c r="B186">
        <v>35207.284480000002</v>
      </c>
      <c r="N186" s="58" t="s">
        <v>752</v>
      </c>
      <c r="O186" s="45" t="s">
        <v>720</v>
      </c>
      <c r="P186" s="40">
        <v>1218938</v>
      </c>
      <c r="Q186" s="40">
        <v>1429593</v>
      </c>
      <c r="R186" s="40">
        <v>5429631</v>
      </c>
      <c r="S186" s="40">
        <v>131719</v>
      </c>
      <c r="T186" s="40">
        <v>767919</v>
      </c>
      <c r="U186" s="40">
        <v>1876414</v>
      </c>
      <c r="V186" s="40">
        <v>5108790</v>
      </c>
      <c r="W186" s="40">
        <v>2946618</v>
      </c>
      <c r="X186" s="40">
        <v>5203763</v>
      </c>
      <c r="Y186" s="40" t="s">
        <v>715</v>
      </c>
      <c r="Z186" s="56">
        <v>24113385</v>
      </c>
    </row>
    <row r="187" spans="2:26">
      <c r="B187">
        <v>34800.285889999999</v>
      </c>
      <c r="N187" s="55"/>
      <c r="O187" s="45" t="s">
        <v>721</v>
      </c>
      <c r="P187" s="40">
        <v>3797542</v>
      </c>
      <c r="Q187" s="40">
        <v>4794935</v>
      </c>
      <c r="R187" s="40">
        <v>14129503</v>
      </c>
      <c r="S187" s="40">
        <v>5489804</v>
      </c>
      <c r="T187" s="40">
        <v>977708</v>
      </c>
      <c r="U187" s="40">
        <v>5038111</v>
      </c>
      <c r="V187" s="40">
        <v>8943337</v>
      </c>
      <c r="W187" s="40">
        <v>2637474</v>
      </c>
      <c r="X187" s="40">
        <v>6180701</v>
      </c>
      <c r="Y187" s="40">
        <v>111888</v>
      </c>
      <c r="Z187" s="56">
        <v>52101003</v>
      </c>
    </row>
    <row r="188" spans="2:26">
      <c r="B188">
        <v>34397.499210000002</v>
      </c>
      <c r="N188" s="59"/>
      <c r="O188" s="47" t="s">
        <v>722</v>
      </c>
      <c r="P188" s="41">
        <v>21410345</v>
      </c>
      <c r="Q188" s="41">
        <v>43937658</v>
      </c>
      <c r="R188" s="41">
        <v>155618574</v>
      </c>
      <c r="S188" s="41">
        <v>71155271</v>
      </c>
      <c r="T188" s="41">
        <v>17685829</v>
      </c>
      <c r="U188" s="41">
        <v>90101644</v>
      </c>
      <c r="V188" s="41">
        <v>47251856</v>
      </c>
      <c r="W188" s="41">
        <v>21868112</v>
      </c>
      <c r="X188" s="41">
        <v>50604396</v>
      </c>
      <c r="Y188" s="41">
        <v>3027730</v>
      </c>
      <c r="Z188" s="60">
        <v>522661415</v>
      </c>
    </row>
    <row r="189" spans="2:26" ht="24">
      <c r="B189">
        <v>33998.88622</v>
      </c>
      <c r="N189" s="53"/>
      <c r="O189" s="44" t="s">
        <v>714</v>
      </c>
      <c r="P189" s="39">
        <v>5108684</v>
      </c>
      <c r="Q189" s="39">
        <v>10211316</v>
      </c>
      <c r="R189" s="39">
        <v>37004642</v>
      </c>
      <c r="S189" s="39">
        <v>13308944</v>
      </c>
      <c r="T189" s="39">
        <v>2938165</v>
      </c>
      <c r="U189" s="39">
        <v>20312218</v>
      </c>
      <c r="V189" s="39">
        <v>7381223</v>
      </c>
      <c r="W189" s="39">
        <v>3953340</v>
      </c>
      <c r="X189" s="39">
        <v>11372009</v>
      </c>
      <c r="Y189" s="39">
        <v>1197747</v>
      </c>
      <c r="Z189" s="54">
        <v>112788288</v>
      </c>
    </row>
    <row r="190" spans="2:26" ht="22.5">
      <c r="B190">
        <v>33604.459580000002</v>
      </c>
      <c r="N190" s="55"/>
      <c r="O190" s="45" t="s">
        <v>716</v>
      </c>
      <c r="P190" s="40">
        <v>11274674</v>
      </c>
      <c r="Q190" s="40">
        <v>28199134</v>
      </c>
      <c r="R190" s="40">
        <v>102550709</v>
      </c>
      <c r="S190" s="40">
        <v>52390358</v>
      </c>
      <c r="T190" s="40">
        <v>12979871</v>
      </c>
      <c r="U190" s="40">
        <v>63905393</v>
      </c>
      <c r="V190" s="40">
        <v>25717523</v>
      </c>
      <c r="W190" s="40">
        <v>12195545</v>
      </c>
      <c r="X190" s="40">
        <v>28292730</v>
      </c>
      <c r="Y190" s="40">
        <v>1879714</v>
      </c>
      <c r="Z190" s="56">
        <v>339385651</v>
      </c>
    </row>
    <row r="191" spans="2:26" ht="24">
      <c r="B191">
        <v>33214.222459999997</v>
      </c>
      <c r="N191" s="61">
        <v>57</v>
      </c>
      <c r="O191" s="45" t="s">
        <v>718</v>
      </c>
      <c r="P191" s="40">
        <v>16383358</v>
      </c>
      <c r="Q191" s="40">
        <v>38410450</v>
      </c>
      <c r="R191" s="40">
        <v>139555351</v>
      </c>
      <c r="S191" s="40">
        <v>65699302</v>
      </c>
      <c r="T191" s="40">
        <v>15918036</v>
      </c>
      <c r="U191" s="40">
        <v>84217611</v>
      </c>
      <c r="V191" s="40">
        <v>33098746</v>
      </c>
      <c r="W191" s="40">
        <v>16148885</v>
      </c>
      <c r="X191" s="40">
        <v>39664739</v>
      </c>
      <c r="Y191" s="40">
        <v>3077461</v>
      </c>
      <c r="Z191" s="56">
        <v>452173939</v>
      </c>
    </row>
    <row r="192" spans="2:26" ht="22.5">
      <c r="B192">
        <v>32828.174500000001</v>
      </c>
      <c r="N192" s="58" t="s">
        <v>753</v>
      </c>
      <c r="O192" s="45" t="s">
        <v>720</v>
      </c>
      <c r="P192" s="40">
        <v>332463</v>
      </c>
      <c r="Q192" s="40">
        <v>262920</v>
      </c>
      <c r="R192" s="40">
        <v>4900401</v>
      </c>
      <c r="S192" s="40">
        <v>89709</v>
      </c>
      <c r="T192" s="40">
        <v>174943</v>
      </c>
      <c r="U192" s="40">
        <v>1801667</v>
      </c>
      <c r="V192" s="40">
        <v>5049420</v>
      </c>
      <c r="W192" s="40">
        <v>1576491</v>
      </c>
      <c r="X192" s="40">
        <v>5076101</v>
      </c>
      <c r="Y192" s="40" t="s">
        <v>715</v>
      </c>
      <c r="Z192" s="56">
        <v>19264115</v>
      </c>
    </row>
    <row r="193" spans="2:26">
      <c r="B193">
        <v>32446.301479999998</v>
      </c>
      <c r="N193" s="55"/>
      <c r="O193" s="45" t="s">
        <v>721</v>
      </c>
      <c r="P193" s="40">
        <v>3902652</v>
      </c>
      <c r="Q193" s="40">
        <v>4193049</v>
      </c>
      <c r="R193" s="40">
        <v>13567589</v>
      </c>
      <c r="S193" s="40">
        <v>5786972</v>
      </c>
      <c r="T193" s="40">
        <v>911136</v>
      </c>
      <c r="U193" s="40">
        <v>4504685</v>
      </c>
      <c r="V193" s="40">
        <v>8765967</v>
      </c>
      <c r="W193" s="40">
        <v>2565550</v>
      </c>
      <c r="X193" s="40">
        <v>5998924</v>
      </c>
      <c r="Y193" s="40">
        <v>96597</v>
      </c>
      <c r="Z193" s="56">
        <v>50293121</v>
      </c>
    </row>
    <row r="194" spans="2:26">
      <c r="B194">
        <v>32068.597949999999</v>
      </c>
      <c r="N194" s="59"/>
      <c r="O194" s="47" t="s">
        <v>722</v>
      </c>
      <c r="P194" s="41">
        <v>20618473</v>
      </c>
      <c r="Q194" s="41">
        <v>42866419</v>
      </c>
      <c r="R194" s="41">
        <v>158023341</v>
      </c>
      <c r="S194" s="41">
        <v>71575983</v>
      </c>
      <c r="T194" s="41">
        <v>17004115</v>
      </c>
      <c r="U194" s="41">
        <v>90523963</v>
      </c>
      <c r="V194" s="41">
        <v>46914133</v>
      </c>
      <c r="W194" s="41">
        <v>20290926</v>
      </c>
      <c r="X194" s="41">
        <v>50739764</v>
      </c>
      <c r="Y194" s="41">
        <v>3174058</v>
      </c>
      <c r="Z194" s="60">
        <v>521731175</v>
      </c>
    </row>
    <row r="195" spans="2:26" ht="24">
      <c r="B195">
        <v>31695.085370000001</v>
      </c>
      <c r="N195" s="53"/>
      <c r="O195" s="44" t="s">
        <v>714</v>
      </c>
      <c r="P195" s="39">
        <v>5336507</v>
      </c>
      <c r="Q195" s="39">
        <v>10787596</v>
      </c>
      <c r="R195" s="39">
        <v>39912113</v>
      </c>
      <c r="S195" s="39">
        <v>14513155</v>
      </c>
      <c r="T195" s="39">
        <v>3172673</v>
      </c>
      <c r="U195" s="39">
        <v>22563383</v>
      </c>
      <c r="V195" s="39">
        <v>7993964</v>
      </c>
      <c r="W195" s="39">
        <v>4325569</v>
      </c>
      <c r="X195" s="39">
        <v>12309412</v>
      </c>
      <c r="Y195" s="39">
        <v>1302602</v>
      </c>
      <c r="Z195" s="54">
        <v>122216974</v>
      </c>
    </row>
    <row r="196" spans="2:26" ht="22.5">
      <c r="B196">
        <v>31325.76251</v>
      </c>
      <c r="N196" s="55"/>
      <c r="O196" s="45" t="s">
        <v>716</v>
      </c>
      <c r="P196" s="40">
        <v>11510099</v>
      </c>
      <c r="Q196" s="40">
        <v>29254635</v>
      </c>
      <c r="R196" s="40">
        <v>109378033</v>
      </c>
      <c r="S196" s="40">
        <v>55923147</v>
      </c>
      <c r="T196" s="40">
        <v>13550178</v>
      </c>
      <c r="U196" s="40">
        <v>68344746</v>
      </c>
      <c r="V196" s="40">
        <v>26433254</v>
      </c>
      <c r="W196" s="40">
        <v>12503636</v>
      </c>
      <c r="X196" s="40">
        <v>29652639</v>
      </c>
      <c r="Y196" s="40">
        <v>2058110</v>
      </c>
      <c r="Z196" s="56">
        <v>358608477</v>
      </c>
    </row>
    <row r="197" spans="2:26" ht="24">
      <c r="B197">
        <v>30960.62832</v>
      </c>
      <c r="N197" s="61">
        <v>58</v>
      </c>
      <c r="O197" s="45" t="s">
        <v>718</v>
      </c>
      <c r="P197" s="40">
        <v>16846606</v>
      </c>
      <c r="Q197" s="40">
        <v>40042231</v>
      </c>
      <c r="R197" s="40">
        <v>149290146</v>
      </c>
      <c r="S197" s="40">
        <v>70436302</v>
      </c>
      <c r="T197" s="40">
        <v>16722851</v>
      </c>
      <c r="U197" s="40">
        <v>90908129</v>
      </c>
      <c r="V197" s="40">
        <v>34427218</v>
      </c>
      <c r="W197" s="40">
        <v>16829205</v>
      </c>
      <c r="X197" s="40">
        <v>41962051</v>
      </c>
      <c r="Y197" s="40">
        <v>3360712</v>
      </c>
      <c r="Z197" s="56">
        <v>480825451</v>
      </c>
    </row>
    <row r="198" spans="2:26" ht="22.5">
      <c r="B198">
        <v>30599.654190000001</v>
      </c>
      <c r="N198" s="58" t="s">
        <v>754</v>
      </c>
      <c r="O198" s="45" t="s">
        <v>720</v>
      </c>
      <c r="P198" s="40">
        <v>264992</v>
      </c>
      <c r="Q198" s="40">
        <v>172931</v>
      </c>
      <c r="R198" s="40">
        <v>4988568</v>
      </c>
      <c r="S198" s="40">
        <v>83562</v>
      </c>
      <c r="T198" s="40">
        <v>182089</v>
      </c>
      <c r="U198" s="40">
        <v>1735965</v>
      </c>
      <c r="V198" s="40">
        <v>5098921</v>
      </c>
      <c r="W198" s="40">
        <v>1297294</v>
      </c>
      <c r="X198" s="40">
        <v>5140355</v>
      </c>
      <c r="Y198" s="40" t="s">
        <v>715</v>
      </c>
      <c r="Z198" s="56">
        <v>18964677</v>
      </c>
    </row>
    <row r="199" spans="2:26">
      <c r="B199">
        <v>30242.81194</v>
      </c>
      <c r="N199" s="55"/>
      <c r="O199" s="45" t="s">
        <v>721</v>
      </c>
      <c r="P199" s="40">
        <v>3858808</v>
      </c>
      <c r="Q199" s="40">
        <v>4433160</v>
      </c>
      <c r="R199" s="40">
        <v>14757640</v>
      </c>
      <c r="S199" s="40">
        <v>5932171</v>
      </c>
      <c r="T199" s="40">
        <v>853506</v>
      </c>
      <c r="U199" s="40">
        <v>4522149</v>
      </c>
      <c r="V199" s="40">
        <v>9451019</v>
      </c>
      <c r="W199" s="40">
        <v>2847869</v>
      </c>
      <c r="X199" s="40">
        <v>6511780</v>
      </c>
      <c r="Y199" s="40">
        <v>94131</v>
      </c>
      <c r="Z199" s="56">
        <v>53262233</v>
      </c>
    </row>
    <row r="200" spans="2:26">
      <c r="B200">
        <v>29890.112130000001</v>
      </c>
      <c r="N200" s="59"/>
      <c r="O200" s="47" t="s">
        <v>722</v>
      </c>
      <c r="P200" s="41">
        <v>20970406</v>
      </c>
      <c r="Q200" s="41">
        <v>44648322</v>
      </c>
      <c r="R200" s="41">
        <v>169036354</v>
      </c>
      <c r="S200" s="41">
        <v>76452035</v>
      </c>
      <c r="T200" s="41">
        <v>17758446</v>
      </c>
      <c r="U200" s="41">
        <v>97166243</v>
      </c>
      <c r="V200" s="41">
        <v>48977158</v>
      </c>
      <c r="W200" s="41">
        <v>20974368</v>
      </c>
      <c r="X200" s="41">
        <v>53614186</v>
      </c>
      <c r="Y200" s="41">
        <v>3454843</v>
      </c>
      <c r="Z200" s="60">
        <v>553052361</v>
      </c>
    </row>
    <row r="201" spans="2:26" ht="24">
      <c r="B201">
        <v>29541.55329</v>
      </c>
      <c r="N201" s="53"/>
      <c r="O201" s="44" t="s">
        <v>714</v>
      </c>
      <c r="P201" s="39">
        <v>5527740</v>
      </c>
      <c r="Q201" s="39">
        <v>11350842</v>
      </c>
      <c r="R201" s="39">
        <v>42122263</v>
      </c>
      <c r="S201" s="39">
        <v>15163572</v>
      </c>
      <c r="T201" s="39">
        <v>3312095</v>
      </c>
      <c r="U201" s="39">
        <v>23319962</v>
      </c>
      <c r="V201" s="39">
        <v>8301488</v>
      </c>
      <c r="W201" s="39">
        <v>4448247</v>
      </c>
      <c r="X201" s="39">
        <v>12642199</v>
      </c>
      <c r="Y201" s="39">
        <v>1321262</v>
      </c>
      <c r="Z201" s="54">
        <v>127509670</v>
      </c>
    </row>
    <row r="202" spans="2:26" ht="22.5">
      <c r="B202">
        <v>29197.10656</v>
      </c>
      <c r="N202" s="55"/>
      <c r="O202" s="45" t="s">
        <v>716</v>
      </c>
      <c r="P202" s="40">
        <v>11733405</v>
      </c>
      <c r="Q202" s="40">
        <v>31006095</v>
      </c>
      <c r="R202" s="40">
        <v>116200481</v>
      </c>
      <c r="S202" s="40">
        <v>59153937</v>
      </c>
      <c r="T202" s="40">
        <v>14233226</v>
      </c>
      <c r="U202" s="40">
        <v>71288388</v>
      </c>
      <c r="V202" s="40">
        <v>27413618</v>
      </c>
      <c r="W202" s="40">
        <v>12917051</v>
      </c>
      <c r="X202" s="40">
        <v>30745789</v>
      </c>
      <c r="Y202" s="40">
        <v>2123045</v>
      </c>
      <c r="Z202" s="56">
        <v>376815035</v>
      </c>
    </row>
    <row r="203" spans="2:26" ht="24">
      <c r="B203">
        <v>28856.740600000001</v>
      </c>
      <c r="N203" s="61">
        <v>59</v>
      </c>
      <c r="O203" s="45" t="s">
        <v>718</v>
      </c>
      <c r="P203" s="40">
        <v>17261145</v>
      </c>
      <c r="Q203" s="40">
        <v>42356937</v>
      </c>
      <c r="R203" s="40">
        <v>158322744</v>
      </c>
      <c r="S203" s="40">
        <v>74317509</v>
      </c>
      <c r="T203" s="40">
        <v>17545321</v>
      </c>
      <c r="U203" s="40">
        <v>94608350</v>
      </c>
      <c r="V203" s="40">
        <v>35715106</v>
      </c>
      <c r="W203" s="40">
        <v>17365298</v>
      </c>
      <c r="X203" s="40">
        <v>43387988</v>
      </c>
      <c r="Y203" s="40">
        <v>3444307</v>
      </c>
      <c r="Z203" s="56">
        <v>504324705</v>
      </c>
    </row>
    <row r="204" spans="2:26" ht="22.5">
      <c r="B204">
        <v>28520.436409999998</v>
      </c>
      <c r="N204" s="58" t="s">
        <v>755</v>
      </c>
      <c r="O204" s="45" t="s">
        <v>720</v>
      </c>
      <c r="P204" s="40">
        <v>245701</v>
      </c>
      <c r="Q204" s="40">
        <v>170879</v>
      </c>
      <c r="R204" s="40">
        <v>5340036</v>
      </c>
      <c r="S204" s="40">
        <v>149554</v>
      </c>
      <c r="T204" s="40">
        <v>576924</v>
      </c>
      <c r="U204" s="40">
        <v>1795314</v>
      </c>
      <c r="V204" s="40">
        <v>5210684</v>
      </c>
      <c r="W204" s="40">
        <v>1382499</v>
      </c>
      <c r="X204" s="40">
        <v>5325000</v>
      </c>
      <c r="Y204" s="40" t="s">
        <v>715</v>
      </c>
      <c r="Z204" s="56">
        <v>20196591</v>
      </c>
    </row>
    <row r="205" spans="2:26">
      <c r="B205">
        <v>28188.184130000001</v>
      </c>
      <c r="N205" s="55"/>
      <c r="O205" s="45" t="s">
        <v>721</v>
      </c>
      <c r="P205" s="40">
        <v>3890899</v>
      </c>
      <c r="Q205" s="40">
        <v>4549858</v>
      </c>
      <c r="R205" s="40">
        <v>15964381</v>
      </c>
      <c r="S205" s="40">
        <v>6015396</v>
      </c>
      <c r="T205" s="40">
        <v>859339</v>
      </c>
      <c r="U205" s="40">
        <v>4984214</v>
      </c>
      <c r="V205" s="40">
        <v>10010633</v>
      </c>
      <c r="W205" s="40">
        <v>2965394</v>
      </c>
      <c r="X205" s="40">
        <v>6893479</v>
      </c>
      <c r="Y205" s="40">
        <v>94825</v>
      </c>
      <c r="Z205" s="56">
        <v>56228418</v>
      </c>
    </row>
    <row r="206" spans="2:26">
      <c r="B206">
        <v>27859.959849999999</v>
      </c>
      <c r="N206" s="59"/>
      <c r="O206" s="47" t="s">
        <v>722</v>
      </c>
      <c r="P206" s="41">
        <v>21397745</v>
      </c>
      <c r="Q206" s="41">
        <v>47077674</v>
      </c>
      <c r="R206" s="41">
        <v>179627161</v>
      </c>
      <c r="S206" s="41">
        <v>80482459</v>
      </c>
      <c r="T206" s="41">
        <v>18981584</v>
      </c>
      <c r="U206" s="41">
        <v>101387878</v>
      </c>
      <c r="V206" s="41">
        <v>50936423</v>
      </c>
      <c r="W206" s="41">
        <v>21713191</v>
      </c>
      <c r="X206" s="41">
        <v>55606467</v>
      </c>
      <c r="Y206" s="41">
        <v>3539132</v>
      </c>
      <c r="Z206" s="60">
        <v>580749714</v>
      </c>
    </row>
    <row r="207" spans="2:26" ht="24">
      <c r="B207">
        <v>27535.73359</v>
      </c>
      <c r="N207" s="53"/>
      <c r="O207" s="44" t="s">
        <v>714</v>
      </c>
      <c r="P207" s="39">
        <v>5666652</v>
      </c>
      <c r="Q207" s="39">
        <v>11727721</v>
      </c>
      <c r="R207" s="39">
        <v>44068983</v>
      </c>
      <c r="S207" s="39">
        <v>15926920</v>
      </c>
      <c r="T207" s="39">
        <v>3493358</v>
      </c>
      <c r="U207" s="39">
        <v>24478187</v>
      </c>
      <c r="V207" s="39">
        <v>8665359</v>
      </c>
      <c r="W207" s="39">
        <v>4658073</v>
      </c>
      <c r="X207" s="39">
        <v>13261093</v>
      </c>
      <c r="Y207" s="39">
        <v>1356375</v>
      </c>
      <c r="Z207" s="54">
        <v>133302721</v>
      </c>
    </row>
    <row r="208" spans="2:26" ht="22.5">
      <c r="B208">
        <v>27215.455569999998</v>
      </c>
      <c r="N208" s="55"/>
      <c r="O208" s="45" t="s">
        <v>716</v>
      </c>
      <c r="P208" s="40">
        <v>11956747</v>
      </c>
      <c r="Q208" s="40">
        <v>31934580</v>
      </c>
      <c r="R208" s="40">
        <v>121182219</v>
      </c>
      <c r="S208" s="40">
        <v>61395172</v>
      </c>
      <c r="T208" s="40">
        <v>14526413</v>
      </c>
      <c r="U208" s="40">
        <v>73309494</v>
      </c>
      <c r="V208" s="40">
        <v>27539660</v>
      </c>
      <c r="W208" s="40">
        <v>13203621</v>
      </c>
      <c r="X208" s="40">
        <v>31345785</v>
      </c>
      <c r="Y208" s="40">
        <v>2198229</v>
      </c>
      <c r="Z208" s="56">
        <v>388591920</v>
      </c>
    </row>
    <row r="209" spans="2:26" ht="24">
      <c r="B209">
        <v>26899.101340000001</v>
      </c>
      <c r="N209" s="61">
        <v>60</v>
      </c>
      <c r="O209" s="45" t="s">
        <v>718</v>
      </c>
      <c r="P209" s="40">
        <v>17623399</v>
      </c>
      <c r="Q209" s="40">
        <v>43662301</v>
      </c>
      <c r="R209" s="40">
        <v>165251202</v>
      </c>
      <c r="S209" s="40">
        <v>77322092</v>
      </c>
      <c r="T209" s="40">
        <v>18019771</v>
      </c>
      <c r="U209" s="40">
        <v>97787681</v>
      </c>
      <c r="V209" s="40">
        <v>36205019</v>
      </c>
      <c r="W209" s="40">
        <v>17861694</v>
      </c>
      <c r="X209" s="40">
        <v>44606878</v>
      </c>
      <c r="Y209" s="40">
        <v>3554604</v>
      </c>
      <c r="Z209" s="56">
        <v>521894641</v>
      </c>
    </row>
    <row r="210" spans="2:26" ht="22.5">
      <c r="B210">
        <v>26586.64618</v>
      </c>
      <c r="N210" s="58" t="s">
        <v>756</v>
      </c>
      <c r="O210" s="45" t="s">
        <v>720</v>
      </c>
      <c r="P210" s="40">
        <v>105726</v>
      </c>
      <c r="Q210" s="40">
        <v>176425</v>
      </c>
      <c r="R210" s="40">
        <v>5357193</v>
      </c>
      <c r="S210" s="40">
        <v>59226</v>
      </c>
      <c r="T210" s="40">
        <v>613950</v>
      </c>
      <c r="U210" s="40">
        <v>1622013</v>
      </c>
      <c r="V210" s="40">
        <v>5102922</v>
      </c>
      <c r="W210" s="40">
        <v>1197632</v>
      </c>
      <c r="X210" s="40">
        <v>5264046</v>
      </c>
      <c r="Y210" s="40" t="s">
        <v>715</v>
      </c>
      <c r="Z210" s="56">
        <v>19499133</v>
      </c>
    </row>
    <row r="211" spans="2:26">
      <c r="B211">
        <v>26278.050780000001</v>
      </c>
      <c r="N211" s="55"/>
      <c r="O211" s="45" t="s">
        <v>721</v>
      </c>
      <c r="P211" s="40">
        <v>3969506</v>
      </c>
      <c r="Q211" s="40">
        <v>4624960</v>
      </c>
      <c r="R211" s="40">
        <v>16329170</v>
      </c>
      <c r="S211" s="40">
        <v>6681298</v>
      </c>
      <c r="T211" s="40">
        <v>910889</v>
      </c>
      <c r="U211" s="40">
        <v>5308681</v>
      </c>
      <c r="V211" s="40">
        <v>10282058</v>
      </c>
      <c r="W211" s="40">
        <v>3151023</v>
      </c>
      <c r="X211" s="40">
        <v>6545374</v>
      </c>
      <c r="Y211" s="40">
        <v>109430</v>
      </c>
      <c r="Z211" s="56">
        <v>57912389</v>
      </c>
    </row>
    <row r="212" spans="2:26">
      <c r="B212">
        <v>25973.247899999998</v>
      </c>
      <c r="N212" s="59"/>
      <c r="O212" s="47" t="s">
        <v>722</v>
      </c>
      <c r="P212" s="41">
        <v>21698631</v>
      </c>
      <c r="Q212" s="41">
        <v>48463686</v>
      </c>
      <c r="R212" s="41">
        <v>186937565</v>
      </c>
      <c r="S212" s="41">
        <v>84062616</v>
      </c>
      <c r="T212" s="41">
        <v>19544610</v>
      </c>
      <c r="U212" s="41">
        <v>104718375</v>
      </c>
      <c r="V212" s="41">
        <v>51589999</v>
      </c>
      <c r="W212" s="41">
        <v>22210409</v>
      </c>
      <c r="X212" s="41">
        <v>56416298</v>
      </c>
      <c r="Y212" s="41">
        <v>3664034</v>
      </c>
      <c r="Z212" s="60">
        <v>599306223</v>
      </c>
    </row>
    <row r="213" spans="2:26" ht="24">
      <c r="B213">
        <v>25672.179230000002</v>
      </c>
      <c r="N213" s="53"/>
      <c r="O213" s="44" t="s">
        <v>714</v>
      </c>
      <c r="P213" s="39">
        <v>5855117</v>
      </c>
      <c r="Q213" s="39">
        <v>12088787</v>
      </c>
      <c r="R213" s="39">
        <v>45256956</v>
      </c>
      <c r="S213" s="39">
        <v>16368814</v>
      </c>
      <c r="T213" s="39">
        <v>3533215</v>
      </c>
      <c r="U213" s="39">
        <v>24868653</v>
      </c>
      <c r="V213" s="39">
        <v>8835580</v>
      </c>
      <c r="W213" s="39">
        <v>4770697</v>
      </c>
      <c r="X213" s="39">
        <v>13528443</v>
      </c>
      <c r="Y213" s="39">
        <v>1414492</v>
      </c>
      <c r="Z213" s="54">
        <v>136520754</v>
      </c>
    </row>
    <row r="214" spans="2:26" ht="22.5">
      <c r="B214">
        <v>25374.789990000001</v>
      </c>
      <c r="N214" s="55"/>
      <c r="O214" s="45" t="s">
        <v>716</v>
      </c>
      <c r="P214" s="40">
        <v>11186540</v>
      </c>
      <c r="Q214" s="40">
        <v>31166529</v>
      </c>
      <c r="R214" s="40">
        <v>122839763</v>
      </c>
      <c r="S214" s="40">
        <v>61468812</v>
      </c>
      <c r="T214" s="40">
        <v>13979538</v>
      </c>
      <c r="U214" s="40">
        <v>72079545</v>
      </c>
      <c r="V214" s="40">
        <v>26160648</v>
      </c>
      <c r="W214" s="40">
        <v>11797708</v>
      </c>
      <c r="X214" s="40">
        <v>30288064</v>
      </c>
      <c r="Y214" s="40">
        <v>2268607</v>
      </c>
      <c r="Z214" s="56">
        <v>383235754</v>
      </c>
    </row>
    <row r="215" spans="2:26" ht="24">
      <c r="B215">
        <v>25081.018260000001</v>
      </c>
      <c r="N215" s="61">
        <v>61</v>
      </c>
      <c r="O215" s="45" t="s">
        <v>718</v>
      </c>
      <c r="P215" s="40">
        <v>17041657</v>
      </c>
      <c r="Q215" s="40">
        <v>43255316</v>
      </c>
      <c r="R215" s="40">
        <v>168096719</v>
      </c>
      <c r="S215" s="40">
        <v>77837626</v>
      </c>
      <c r="T215" s="40">
        <v>17512753</v>
      </c>
      <c r="U215" s="40">
        <v>96948198</v>
      </c>
      <c r="V215" s="40">
        <v>34996228</v>
      </c>
      <c r="W215" s="40">
        <v>16568405</v>
      </c>
      <c r="X215" s="40">
        <v>43816507</v>
      </c>
      <c r="Y215" s="40">
        <v>3683099</v>
      </c>
      <c r="Z215" s="56">
        <v>519756508</v>
      </c>
    </row>
    <row r="216" spans="2:26" ht="22.5">
      <c r="B216">
        <v>24790.78844</v>
      </c>
      <c r="N216" s="58" t="s">
        <v>757</v>
      </c>
      <c r="O216" s="45" t="s">
        <v>720</v>
      </c>
      <c r="P216" s="40">
        <v>75735</v>
      </c>
      <c r="Q216" s="40">
        <v>170588</v>
      </c>
      <c r="R216" s="40">
        <v>4874412</v>
      </c>
      <c r="S216" s="40">
        <v>68622</v>
      </c>
      <c r="T216" s="40">
        <v>247500</v>
      </c>
      <c r="U216" s="40">
        <v>1533140</v>
      </c>
      <c r="V216" s="40">
        <v>4781451</v>
      </c>
      <c r="W216" s="40">
        <v>1210247</v>
      </c>
      <c r="X216" s="40">
        <v>5020917</v>
      </c>
      <c r="Y216" s="40" t="s">
        <v>715</v>
      </c>
      <c r="Z216" s="56">
        <v>17982612</v>
      </c>
    </row>
    <row r="217" spans="2:26">
      <c r="B217">
        <v>24504.024689999998</v>
      </c>
      <c r="N217" s="55"/>
      <c r="O217" s="45" t="s">
        <v>721</v>
      </c>
      <c r="P217" s="40">
        <v>4896087</v>
      </c>
      <c r="Q217" s="40">
        <v>5206177</v>
      </c>
      <c r="R217" s="40">
        <v>17470029</v>
      </c>
      <c r="S217" s="40">
        <v>7121033</v>
      </c>
      <c r="T217" s="40">
        <v>946703</v>
      </c>
      <c r="U217" s="40">
        <v>6314315</v>
      </c>
      <c r="V217" s="40">
        <v>11108611</v>
      </c>
      <c r="W217" s="40">
        <v>4160997</v>
      </c>
      <c r="X217" s="40">
        <v>6740062</v>
      </c>
      <c r="Y217" s="40">
        <v>105501</v>
      </c>
      <c r="Z217" s="56">
        <v>64069515</v>
      </c>
    </row>
    <row r="218" spans="2:26">
      <c r="B218">
        <v>24220.651590000001</v>
      </c>
      <c r="N218" s="59"/>
      <c r="O218" s="47" t="s">
        <v>722</v>
      </c>
      <c r="P218" s="41">
        <v>22013479</v>
      </c>
      <c r="Q218" s="41">
        <v>48632081</v>
      </c>
      <c r="R218" s="41">
        <v>190441160</v>
      </c>
      <c r="S218" s="41">
        <v>85027281</v>
      </c>
      <c r="T218" s="41">
        <v>18706956</v>
      </c>
      <c r="U218" s="41">
        <v>104795653</v>
      </c>
      <c r="V218" s="41">
        <v>50886290</v>
      </c>
      <c r="W218" s="41">
        <v>21939649</v>
      </c>
      <c r="X218" s="41">
        <v>55577486</v>
      </c>
      <c r="Y218" s="41">
        <v>3788600</v>
      </c>
      <c r="Z218" s="60">
        <v>601808635</v>
      </c>
    </row>
    <row r="219" spans="2:26" ht="24">
      <c r="B219">
        <v>23940.595010000001</v>
      </c>
      <c r="N219" s="53"/>
      <c r="O219" s="44" t="s">
        <v>714</v>
      </c>
      <c r="P219" s="39">
        <v>6095659</v>
      </c>
      <c r="Q219" s="39">
        <v>12686516</v>
      </c>
      <c r="R219" s="39">
        <v>49285799</v>
      </c>
      <c r="S219" s="39">
        <v>17663627</v>
      </c>
      <c r="T219" s="39">
        <v>3745567</v>
      </c>
      <c r="U219" s="39">
        <v>26573119</v>
      </c>
      <c r="V219" s="39">
        <v>9325689</v>
      </c>
      <c r="W219" s="39">
        <v>5061434</v>
      </c>
      <c r="X219" s="39">
        <v>14157187</v>
      </c>
      <c r="Y219" s="39">
        <v>1512990</v>
      </c>
      <c r="Z219" s="54">
        <v>146107587</v>
      </c>
    </row>
    <row r="220" spans="2:26" ht="22.5">
      <c r="B220">
        <v>23663.788420000001</v>
      </c>
      <c r="N220" s="55"/>
      <c r="O220" s="45" t="s">
        <v>716</v>
      </c>
      <c r="P220" s="40">
        <v>11192907</v>
      </c>
      <c r="Q220" s="40">
        <v>32136031</v>
      </c>
      <c r="R220" s="40">
        <v>132775947</v>
      </c>
      <c r="S220" s="40">
        <v>66188902</v>
      </c>
      <c r="T220" s="40">
        <v>14670544</v>
      </c>
      <c r="U220" s="40">
        <v>76273769</v>
      </c>
      <c r="V220" s="40">
        <v>26894688</v>
      </c>
      <c r="W220" s="40">
        <v>12109125</v>
      </c>
      <c r="X220" s="40">
        <v>31576639</v>
      </c>
      <c r="Y220" s="40">
        <v>2475718</v>
      </c>
      <c r="Z220" s="56">
        <v>406294270</v>
      </c>
    </row>
    <row r="221" spans="2:26" ht="24">
      <c r="B221">
        <v>23390.165570000001</v>
      </c>
      <c r="N221" s="61">
        <v>62</v>
      </c>
      <c r="O221" s="45" t="s">
        <v>718</v>
      </c>
      <c r="P221" s="40">
        <v>17288566</v>
      </c>
      <c r="Q221" s="40">
        <v>44822547</v>
      </c>
      <c r="R221" s="40">
        <v>182061746</v>
      </c>
      <c r="S221" s="40">
        <v>83852529</v>
      </c>
      <c r="T221" s="40">
        <v>18416111</v>
      </c>
      <c r="U221" s="40">
        <v>102846888</v>
      </c>
      <c r="V221" s="40">
        <v>36220377</v>
      </c>
      <c r="W221" s="40">
        <v>17170559</v>
      </c>
      <c r="X221" s="40">
        <v>45733826</v>
      </c>
      <c r="Y221" s="40">
        <v>3988708</v>
      </c>
      <c r="Z221" s="56">
        <v>552401857</v>
      </c>
    </row>
    <row r="222" spans="2:26" ht="22.5">
      <c r="B222">
        <v>23119.664720000001</v>
      </c>
      <c r="N222" s="58" t="s">
        <v>758</v>
      </c>
      <c r="O222" s="45" t="s">
        <v>720</v>
      </c>
      <c r="P222" s="40">
        <v>36493</v>
      </c>
      <c r="Q222" s="40">
        <v>158525</v>
      </c>
      <c r="R222" s="40">
        <v>4949111</v>
      </c>
      <c r="S222" s="40" t="s">
        <v>715</v>
      </c>
      <c r="T222" s="40" t="s">
        <v>715</v>
      </c>
      <c r="U222" s="40">
        <v>1524807</v>
      </c>
      <c r="V222" s="40">
        <v>5218239</v>
      </c>
      <c r="W222" s="40">
        <v>1214427</v>
      </c>
      <c r="X222" s="40">
        <v>5138665</v>
      </c>
      <c r="Y222" s="40" t="s">
        <v>715</v>
      </c>
      <c r="Z222" s="56">
        <v>18240267</v>
      </c>
    </row>
    <row r="223" spans="2:26">
      <c r="B223">
        <v>22852.228599999999</v>
      </c>
      <c r="N223" s="55"/>
      <c r="O223" s="45" t="s">
        <v>721</v>
      </c>
      <c r="P223" s="40">
        <v>5447471</v>
      </c>
      <c r="Q223" s="40">
        <v>5698845</v>
      </c>
      <c r="R223" s="40">
        <v>18342473</v>
      </c>
      <c r="S223" s="40">
        <v>7262161</v>
      </c>
      <c r="T223" s="40">
        <v>996297</v>
      </c>
      <c r="U223" s="40">
        <v>6630793</v>
      </c>
      <c r="V223" s="40">
        <v>12191341</v>
      </c>
      <c r="W223" s="40">
        <v>4240799</v>
      </c>
      <c r="X223" s="40">
        <v>6587403</v>
      </c>
      <c r="Y223" s="40">
        <v>87979</v>
      </c>
      <c r="Z223" s="56">
        <v>67485562</v>
      </c>
    </row>
    <row r="224" spans="2:26">
      <c r="B224">
        <v>22587.804660000002</v>
      </c>
      <c r="N224" s="59"/>
      <c r="O224" s="47" t="s">
        <v>722</v>
      </c>
      <c r="P224" s="41">
        <v>22772530</v>
      </c>
      <c r="Q224" s="41">
        <v>50679917</v>
      </c>
      <c r="R224" s="41">
        <v>205353330</v>
      </c>
      <c r="S224" s="41">
        <v>91114690</v>
      </c>
      <c r="T224" s="41">
        <v>19412408</v>
      </c>
      <c r="U224" s="41">
        <v>111002488</v>
      </c>
      <c r="V224" s="41">
        <v>53629957</v>
      </c>
      <c r="W224" s="41">
        <v>22625785</v>
      </c>
      <c r="X224" s="41">
        <v>57459894</v>
      </c>
      <c r="Y224" s="41">
        <v>4076687</v>
      </c>
      <c r="Z224" s="60">
        <v>638127686</v>
      </c>
    </row>
    <row r="225" spans="2:26" ht="24">
      <c r="B225">
        <v>22326.346290000001</v>
      </c>
      <c r="N225" s="53"/>
      <c r="O225" s="44" t="s">
        <v>714</v>
      </c>
      <c r="P225" s="39">
        <v>6373062</v>
      </c>
      <c r="Q225" s="39">
        <v>13293072</v>
      </c>
      <c r="R225" s="39">
        <v>51522735</v>
      </c>
      <c r="S225" s="39">
        <v>18673120</v>
      </c>
      <c r="T225" s="39">
        <v>3945510</v>
      </c>
      <c r="U225" s="39">
        <v>27629056</v>
      </c>
      <c r="V225" s="39">
        <v>9811280</v>
      </c>
      <c r="W225" s="39">
        <v>5285294</v>
      </c>
      <c r="X225" s="39">
        <v>14940479</v>
      </c>
      <c r="Y225" s="39">
        <v>1611303</v>
      </c>
      <c r="Z225" s="54">
        <v>153084911</v>
      </c>
    </row>
    <row r="226" spans="2:26" ht="22.5">
      <c r="B226">
        <v>22067.812419999998</v>
      </c>
      <c r="N226" s="55"/>
      <c r="O226" s="45" t="s">
        <v>716</v>
      </c>
      <c r="P226" s="40">
        <v>11653719</v>
      </c>
      <c r="Q226" s="40">
        <v>33585846</v>
      </c>
      <c r="R226" s="40">
        <v>138627814</v>
      </c>
      <c r="S226" s="40">
        <v>69792331</v>
      </c>
      <c r="T226" s="40">
        <v>15255624</v>
      </c>
      <c r="U226" s="40">
        <v>79532686</v>
      </c>
      <c r="V226" s="40">
        <v>28166123</v>
      </c>
      <c r="W226" s="40">
        <v>12751724</v>
      </c>
      <c r="X226" s="40">
        <v>33504363</v>
      </c>
      <c r="Y226" s="40">
        <v>2629168</v>
      </c>
      <c r="Z226" s="56">
        <v>425499398</v>
      </c>
    </row>
    <row r="227" spans="2:26" ht="24">
      <c r="B227">
        <v>21812.166399999998</v>
      </c>
      <c r="N227" s="61">
        <v>63</v>
      </c>
      <c r="O227" s="45" t="s">
        <v>718</v>
      </c>
      <c r="P227" s="40">
        <v>18026781</v>
      </c>
      <c r="Q227" s="40">
        <v>46878918</v>
      </c>
      <c r="R227" s="40">
        <v>190150549</v>
      </c>
      <c r="S227" s="40">
        <v>88465451</v>
      </c>
      <c r="T227" s="40">
        <v>19201134</v>
      </c>
      <c r="U227" s="40">
        <v>107161742</v>
      </c>
      <c r="V227" s="40">
        <v>37977403</v>
      </c>
      <c r="W227" s="40">
        <v>18037018</v>
      </c>
      <c r="X227" s="40">
        <v>48444842</v>
      </c>
      <c r="Y227" s="40">
        <v>4240471</v>
      </c>
      <c r="Z227" s="56">
        <v>578584309</v>
      </c>
    </row>
    <row r="228" spans="2:26" ht="22.5">
      <c r="B228">
        <v>21559.375359999998</v>
      </c>
      <c r="N228" s="58" t="s">
        <v>759</v>
      </c>
      <c r="O228" s="45" t="s">
        <v>720</v>
      </c>
      <c r="P228" s="40">
        <v>28938</v>
      </c>
      <c r="Q228" s="40">
        <v>207888</v>
      </c>
      <c r="R228" s="40">
        <v>5474786</v>
      </c>
      <c r="S228" s="40" t="s">
        <v>715</v>
      </c>
      <c r="T228" s="40" t="s">
        <v>715</v>
      </c>
      <c r="U228" s="40">
        <v>1579594</v>
      </c>
      <c r="V228" s="40">
        <v>5428603</v>
      </c>
      <c r="W228" s="40">
        <v>1247571</v>
      </c>
      <c r="X228" s="40">
        <v>4863157</v>
      </c>
      <c r="Y228" s="40" t="s">
        <v>715</v>
      </c>
      <c r="Z228" s="56">
        <v>18830537</v>
      </c>
    </row>
    <row r="229" spans="2:26">
      <c r="B229">
        <v>21309.41071</v>
      </c>
      <c r="N229" s="55"/>
      <c r="O229" s="45" t="s">
        <v>721</v>
      </c>
      <c r="P229" s="40">
        <v>6006462</v>
      </c>
      <c r="Q229" s="40">
        <v>6318822</v>
      </c>
      <c r="R229" s="40">
        <v>20571010</v>
      </c>
      <c r="S229" s="40">
        <v>7872580</v>
      </c>
      <c r="T229" s="40">
        <v>1219623</v>
      </c>
      <c r="U229" s="40">
        <v>7201681</v>
      </c>
      <c r="V229" s="40">
        <v>13492105</v>
      </c>
      <c r="W229" s="40">
        <v>5028352</v>
      </c>
      <c r="X229" s="40">
        <v>7109500</v>
      </c>
      <c r="Y229" s="40">
        <v>81934</v>
      </c>
      <c r="Z229" s="56">
        <v>74902069</v>
      </c>
    </row>
    <row r="230" spans="2:26">
      <c r="B230">
        <v>21062.247920000002</v>
      </c>
      <c r="N230" s="59"/>
      <c r="O230" s="47" t="s">
        <v>722</v>
      </c>
      <c r="P230" s="41">
        <v>24062181</v>
      </c>
      <c r="Q230" s="41">
        <v>53405628</v>
      </c>
      <c r="R230" s="41">
        <v>216196345</v>
      </c>
      <c r="S230" s="41">
        <v>96338031</v>
      </c>
      <c r="T230" s="41">
        <v>20420757</v>
      </c>
      <c r="U230" s="41">
        <v>115943017</v>
      </c>
      <c r="V230" s="41">
        <v>56898111</v>
      </c>
      <c r="W230" s="41">
        <v>24312941</v>
      </c>
      <c r="X230" s="41">
        <v>60417499</v>
      </c>
      <c r="Y230" s="41">
        <v>4322405</v>
      </c>
      <c r="Z230" s="60">
        <v>672316915</v>
      </c>
    </row>
    <row r="231" spans="2:26" ht="24">
      <c r="B231">
        <v>20817.864979999998</v>
      </c>
      <c r="N231" s="53"/>
      <c r="O231" s="44" t="s">
        <v>714</v>
      </c>
      <c r="P231" s="39">
        <v>6734055</v>
      </c>
      <c r="Q231" s="39">
        <v>14173340</v>
      </c>
      <c r="R231" s="39">
        <v>55807037</v>
      </c>
      <c r="S231" s="39">
        <v>19864043</v>
      </c>
      <c r="T231" s="39">
        <v>4173939</v>
      </c>
      <c r="U231" s="39">
        <v>29352060</v>
      </c>
      <c r="V231" s="39">
        <v>10370922</v>
      </c>
      <c r="W231" s="39">
        <v>5557291</v>
      </c>
      <c r="X231" s="39">
        <v>15700630</v>
      </c>
      <c r="Y231" s="39">
        <v>1686129</v>
      </c>
      <c r="Z231" s="54">
        <v>163419446</v>
      </c>
    </row>
    <row r="232" spans="2:26" ht="22.5">
      <c r="B232">
        <v>20576.240819999999</v>
      </c>
      <c r="N232" s="55"/>
      <c r="O232" s="45" t="s">
        <v>716</v>
      </c>
      <c r="P232" s="40">
        <v>12510785</v>
      </c>
      <c r="Q232" s="40">
        <v>35595592</v>
      </c>
      <c r="R232" s="40">
        <v>148645117</v>
      </c>
      <c r="S232" s="40">
        <v>73803460</v>
      </c>
      <c r="T232" s="40">
        <v>15981907</v>
      </c>
      <c r="U232" s="40">
        <v>82953235</v>
      </c>
      <c r="V232" s="40">
        <v>29127110</v>
      </c>
      <c r="W232" s="40">
        <v>13191214</v>
      </c>
      <c r="X232" s="40">
        <v>35312750</v>
      </c>
      <c r="Y232" s="40">
        <v>2756453</v>
      </c>
      <c r="Z232" s="56">
        <v>449877623</v>
      </c>
    </row>
    <row r="233" spans="2:26" ht="22.5">
      <c r="B233">
        <v>20337.35511</v>
      </c>
      <c r="N233" s="57" t="s">
        <v>760</v>
      </c>
      <c r="O233" s="45" t="s">
        <v>718</v>
      </c>
      <c r="P233" s="40">
        <v>19244840</v>
      </c>
      <c r="Q233" s="40">
        <v>49768932</v>
      </c>
      <c r="R233" s="40">
        <v>204452154</v>
      </c>
      <c r="S233" s="40">
        <v>93667503</v>
      </c>
      <c r="T233" s="40">
        <v>20155846</v>
      </c>
      <c r="U233" s="40">
        <v>112305295</v>
      </c>
      <c r="V233" s="40">
        <v>39498032</v>
      </c>
      <c r="W233" s="40">
        <v>18748505</v>
      </c>
      <c r="X233" s="40">
        <v>51013380</v>
      </c>
      <c r="Y233" s="40">
        <v>4442582</v>
      </c>
      <c r="Z233" s="56">
        <v>613297069</v>
      </c>
    </row>
    <row r="234" spans="2:26" ht="22.5">
      <c r="B234">
        <v>20101.187760000001</v>
      </c>
      <c r="N234" s="58" t="s">
        <v>761</v>
      </c>
      <c r="O234" s="45" t="s">
        <v>720</v>
      </c>
      <c r="P234" s="40">
        <v>34890</v>
      </c>
      <c r="Q234" s="40">
        <v>202289</v>
      </c>
      <c r="R234" s="40">
        <v>5780523</v>
      </c>
      <c r="S234" s="40" t="s">
        <v>715</v>
      </c>
      <c r="T234" s="40" t="s">
        <v>715</v>
      </c>
      <c r="U234" s="40">
        <v>1635127</v>
      </c>
      <c r="V234" s="40">
        <v>5494385</v>
      </c>
      <c r="W234" s="40">
        <v>1301124</v>
      </c>
      <c r="X234" s="40">
        <v>4567218</v>
      </c>
      <c r="Y234" s="40" t="s">
        <v>715</v>
      </c>
      <c r="Z234" s="56">
        <v>19015556</v>
      </c>
    </row>
    <row r="235" spans="2:26">
      <c r="B235">
        <v>19867.7192</v>
      </c>
      <c r="N235" s="55"/>
      <c r="O235" s="45" t="s">
        <v>721</v>
      </c>
      <c r="P235" s="40">
        <v>5955786</v>
      </c>
      <c r="Q235" s="40">
        <v>6895700</v>
      </c>
      <c r="R235" s="40">
        <v>21650000</v>
      </c>
      <c r="S235" s="40">
        <v>8779309</v>
      </c>
      <c r="T235" s="40">
        <v>1434658</v>
      </c>
      <c r="U235" s="40">
        <v>8205251</v>
      </c>
      <c r="V235" s="40">
        <v>15070389</v>
      </c>
      <c r="W235" s="40">
        <v>5654272</v>
      </c>
      <c r="X235" s="40">
        <v>7819493</v>
      </c>
      <c r="Y235" s="40">
        <v>119297</v>
      </c>
      <c r="Z235" s="56">
        <v>81584155</v>
      </c>
    </row>
    <row r="236" spans="2:26">
      <c r="B236">
        <v>19636.929230000002</v>
      </c>
      <c r="N236" s="59"/>
      <c r="O236" s="47" t="s">
        <v>722</v>
      </c>
      <c r="P236" s="41">
        <v>25235516</v>
      </c>
      <c r="Q236" s="41">
        <v>56866921</v>
      </c>
      <c r="R236" s="41">
        <v>231882677</v>
      </c>
      <c r="S236" s="41">
        <v>102446812</v>
      </c>
      <c r="T236" s="41">
        <v>21590504</v>
      </c>
      <c r="U236" s="41">
        <v>122145673</v>
      </c>
      <c r="V236" s="41">
        <v>60062806</v>
      </c>
      <c r="W236" s="41">
        <v>25703901</v>
      </c>
      <c r="X236" s="41">
        <v>63400091</v>
      </c>
      <c r="Y236" s="41">
        <v>4561879</v>
      </c>
      <c r="Z236" s="60">
        <v>713896780</v>
      </c>
    </row>
    <row r="237" spans="2:26" ht="24">
      <c r="B237">
        <v>19408.796839999999</v>
      </c>
      <c r="N237" s="53"/>
      <c r="O237" s="44" t="s">
        <v>714</v>
      </c>
      <c r="P237" s="39">
        <v>7048924</v>
      </c>
      <c r="Q237" s="39">
        <v>14953172</v>
      </c>
      <c r="R237" s="39">
        <v>60194455</v>
      </c>
      <c r="S237" s="39">
        <v>21664803</v>
      </c>
      <c r="T237" s="39">
        <v>4506926</v>
      </c>
      <c r="U237" s="39">
        <v>32422262</v>
      </c>
      <c r="V237" s="39">
        <v>11368795</v>
      </c>
      <c r="W237" s="39">
        <v>6087784</v>
      </c>
      <c r="X237" s="39">
        <v>17376399</v>
      </c>
      <c r="Y237" s="39">
        <v>1795494</v>
      </c>
      <c r="Z237" s="54">
        <v>177419014</v>
      </c>
    </row>
    <row r="238" spans="2:26" ht="22.5">
      <c r="B238">
        <v>19183.300230000001</v>
      </c>
      <c r="N238" s="55"/>
      <c r="O238" s="45" t="s">
        <v>716</v>
      </c>
      <c r="P238" s="40">
        <v>13405991</v>
      </c>
      <c r="Q238" s="40">
        <v>38291489</v>
      </c>
      <c r="R238" s="40">
        <v>159747824</v>
      </c>
      <c r="S238" s="40">
        <v>78130377</v>
      </c>
      <c r="T238" s="40">
        <v>16741940</v>
      </c>
      <c r="U238" s="40">
        <v>88163139</v>
      </c>
      <c r="V238" s="40">
        <v>31542415</v>
      </c>
      <c r="W238" s="40">
        <v>14143456</v>
      </c>
      <c r="X238" s="40">
        <v>38418077</v>
      </c>
      <c r="Y238" s="40">
        <v>2929487</v>
      </c>
      <c r="Z238" s="56">
        <v>481514195</v>
      </c>
    </row>
    <row r="239" spans="2:26" ht="24">
      <c r="B239">
        <v>18960.417150000001</v>
      </c>
      <c r="N239" s="61">
        <v>2</v>
      </c>
      <c r="O239" s="45" t="s">
        <v>718</v>
      </c>
      <c r="P239" s="40">
        <v>20454915</v>
      </c>
      <c r="Q239" s="40">
        <v>53244661</v>
      </c>
      <c r="R239" s="40">
        <v>219942279</v>
      </c>
      <c r="S239" s="40">
        <v>99795180</v>
      </c>
      <c r="T239" s="40">
        <v>21248866</v>
      </c>
      <c r="U239" s="40">
        <v>120585401</v>
      </c>
      <c r="V239" s="40">
        <v>42911210</v>
      </c>
      <c r="W239" s="40">
        <v>20231240</v>
      </c>
      <c r="X239" s="40">
        <v>55794476</v>
      </c>
      <c r="Y239" s="40">
        <v>4724981</v>
      </c>
      <c r="Z239" s="56">
        <v>658933209</v>
      </c>
    </row>
    <row r="240" spans="2:26" ht="22.5">
      <c r="B240">
        <v>18740.125090000001</v>
      </c>
      <c r="N240" s="58" t="s">
        <v>762</v>
      </c>
      <c r="O240" s="45" t="s">
        <v>720</v>
      </c>
      <c r="P240" s="40">
        <v>30378</v>
      </c>
      <c r="Q240" s="40">
        <v>189506</v>
      </c>
      <c r="R240" s="40">
        <v>5867647</v>
      </c>
      <c r="S240" s="40" t="s">
        <v>715</v>
      </c>
      <c r="T240" s="40" t="s">
        <v>715</v>
      </c>
      <c r="U240" s="40">
        <v>1414352</v>
      </c>
      <c r="V240" s="40">
        <v>5548238</v>
      </c>
      <c r="W240" s="40">
        <v>1334296</v>
      </c>
      <c r="X240" s="40">
        <v>4813399</v>
      </c>
      <c r="Y240" s="40" t="s">
        <v>715</v>
      </c>
      <c r="Z240" s="56">
        <v>19197816</v>
      </c>
    </row>
    <row r="241" spans="2:26">
      <c r="B241">
        <v>18522.400389999999</v>
      </c>
      <c r="N241" s="55"/>
      <c r="O241" s="45" t="s">
        <v>721</v>
      </c>
      <c r="P241" s="40">
        <v>6049730</v>
      </c>
      <c r="Q241" s="40">
        <v>7089974</v>
      </c>
      <c r="R241" s="40">
        <v>22772652</v>
      </c>
      <c r="S241" s="40">
        <v>10659110</v>
      </c>
      <c r="T241" s="40">
        <v>1643942</v>
      </c>
      <c r="U241" s="40">
        <v>8793458</v>
      </c>
      <c r="V241" s="40">
        <v>16152855</v>
      </c>
      <c r="W241" s="40">
        <v>5846414</v>
      </c>
      <c r="X241" s="40">
        <v>8281563</v>
      </c>
      <c r="Y241" s="40">
        <v>147969</v>
      </c>
      <c r="Z241" s="56">
        <v>87437667</v>
      </c>
    </row>
    <row r="242" spans="2:26">
      <c r="B242">
        <v>18307.218529999998</v>
      </c>
      <c r="N242" s="59"/>
      <c r="O242" s="47" t="s">
        <v>722</v>
      </c>
      <c r="P242" s="41">
        <v>26535023</v>
      </c>
      <c r="Q242" s="41">
        <v>60524141</v>
      </c>
      <c r="R242" s="41">
        <v>248582578</v>
      </c>
      <c r="S242" s="41">
        <v>110454290</v>
      </c>
      <c r="T242" s="41">
        <v>22892808</v>
      </c>
      <c r="U242" s="41">
        <v>130793211</v>
      </c>
      <c r="V242" s="41">
        <v>64612303</v>
      </c>
      <c r="W242" s="41">
        <v>27411950</v>
      </c>
      <c r="X242" s="41">
        <v>68889438</v>
      </c>
      <c r="Y242" s="41">
        <v>4872950</v>
      </c>
      <c r="Z242" s="60">
        <v>765568692</v>
      </c>
    </row>
    <row r="243" spans="2:26" ht="24">
      <c r="B243">
        <v>18094.5543</v>
      </c>
      <c r="N243" s="53"/>
      <c r="O243" s="44" t="s">
        <v>714</v>
      </c>
      <c r="P243" s="39">
        <v>7451627</v>
      </c>
      <c r="Q243" s="39">
        <v>15711144</v>
      </c>
      <c r="R243" s="39">
        <v>63475970</v>
      </c>
      <c r="S243" s="39">
        <v>22744528</v>
      </c>
      <c r="T243" s="39">
        <v>4684586</v>
      </c>
      <c r="U243" s="39">
        <v>33410121</v>
      </c>
      <c r="V243" s="39">
        <v>11684494</v>
      </c>
      <c r="W243" s="39">
        <v>6323412</v>
      </c>
      <c r="X243" s="39">
        <v>17900879</v>
      </c>
      <c r="Y243" s="39">
        <v>1939592</v>
      </c>
      <c r="Z243" s="54">
        <v>185326353</v>
      </c>
    </row>
    <row r="244" spans="2:26" ht="22.5">
      <c r="B244">
        <v>17884.382150000001</v>
      </c>
      <c r="N244" s="55"/>
      <c r="O244" s="45" t="s">
        <v>716</v>
      </c>
      <c r="P244" s="40">
        <v>13937643</v>
      </c>
      <c r="Q244" s="40">
        <v>39516139</v>
      </c>
      <c r="R244" s="40">
        <v>164154532</v>
      </c>
      <c r="S244" s="40">
        <v>80395755</v>
      </c>
      <c r="T244" s="40">
        <v>17025963</v>
      </c>
      <c r="U244" s="40">
        <v>89339150</v>
      </c>
      <c r="V244" s="40">
        <v>32813498</v>
      </c>
      <c r="W244" s="40">
        <v>14224503</v>
      </c>
      <c r="X244" s="40">
        <v>39370698</v>
      </c>
      <c r="Y244" s="40">
        <v>3132791</v>
      </c>
      <c r="Z244" s="56">
        <v>493910672</v>
      </c>
    </row>
    <row r="245" spans="2:26" ht="24">
      <c r="B245">
        <v>17676.676049999998</v>
      </c>
      <c r="N245" s="61">
        <v>3</v>
      </c>
      <c r="O245" s="45" t="s">
        <v>718</v>
      </c>
      <c r="P245" s="40">
        <v>21389270</v>
      </c>
      <c r="Q245" s="40">
        <v>55227283</v>
      </c>
      <c r="R245" s="40">
        <v>227630502</v>
      </c>
      <c r="S245" s="40">
        <v>103140283</v>
      </c>
      <c r="T245" s="40">
        <v>21710549</v>
      </c>
      <c r="U245" s="40">
        <v>122749271</v>
      </c>
      <c r="V245" s="40">
        <v>44497992</v>
      </c>
      <c r="W245" s="40">
        <v>20547915</v>
      </c>
      <c r="X245" s="40">
        <v>57271577</v>
      </c>
      <c r="Y245" s="40">
        <v>5072383</v>
      </c>
      <c r="Z245" s="56">
        <v>679237025</v>
      </c>
    </row>
    <row r="246" spans="2:26" ht="22.5">
      <c r="B246">
        <v>17471.40912</v>
      </c>
      <c r="N246" s="58" t="s">
        <v>763</v>
      </c>
      <c r="O246" s="45" t="s">
        <v>720</v>
      </c>
      <c r="P246" s="40" t="s">
        <v>764</v>
      </c>
      <c r="Q246" s="40" t="s">
        <v>764</v>
      </c>
      <c r="R246" s="40" t="s">
        <v>764</v>
      </c>
      <c r="S246" s="40" t="s">
        <v>764</v>
      </c>
      <c r="T246" s="40" t="s">
        <v>764</v>
      </c>
      <c r="U246" s="40" t="s">
        <v>764</v>
      </c>
      <c r="V246" s="40" t="s">
        <v>764</v>
      </c>
      <c r="W246" s="40" t="s">
        <v>764</v>
      </c>
      <c r="X246" s="40" t="s">
        <v>764</v>
      </c>
      <c r="Y246" s="40" t="s">
        <v>764</v>
      </c>
      <c r="Z246" s="56">
        <v>19405521</v>
      </c>
    </row>
    <row r="247" spans="2:26">
      <c r="B247">
        <v>17268.554090000001</v>
      </c>
      <c r="N247" s="55"/>
      <c r="O247" s="45" t="s">
        <v>721</v>
      </c>
      <c r="P247" s="40">
        <v>5901341</v>
      </c>
      <c r="Q247" s="40">
        <v>7786076</v>
      </c>
      <c r="R247" s="40">
        <v>23293540</v>
      </c>
      <c r="S247" s="40">
        <v>11247137</v>
      </c>
      <c r="T247" s="40">
        <v>1881275</v>
      </c>
      <c r="U247" s="40">
        <v>9281586</v>
      </c>
      <c r="V247" s="40">
        <v>16638864</v>
      </c>
      <c r="W247" s="40">
        <v>6134449</v>
      </c>
      <c r="X247" s="40">
        <v>8927840</v>
      </c>
      <c r="Y247" s="40">
        <v>153769</v>
      </c>
      <c r="Z247" s="56">
        <v>91245877</v>
      </c>
    </row>
    <row r="248" spans="2:26">
      <c r="B248">
        <v>17068.083299999998</v>
      </c>
      <c r="N248" s="59"/>
      <c r="O248" s="47" t="s">
        <v>722</v>
      </c>
      <c r="P248" s="41" t="s">
        <v>764</v>
      </c>
      <c r="Q248" s="41" t="s">
        <v>764</v>
      </c>
      <c r="R248" s="41" t="s">
        <v>764</v>
      </c>
      <c r="S248" s="41" t="s">
        <v>764</v>
      </c>
      <c r="T248" s="41" t="s">
        <v>764</v>
      </c>
      <c r="U248" s="41" t="s">
        <v>764</v>
      </c>
      <c r="V248" s="41" t="s">
        <v>764</v>
      </c>
      <c r="W248" s="41" t="s">
        <v>764</v>
      </c>
      <c r="X248" s="41" t="s">
        <v>764</v>
      </c>
      <c r="Y248" s="41" t="s">
        <v>764</v>
      </c>
      <c r="Z248" s="60">
        <v>789888423</v>
      </c>
    </row>
    <row r="249" spans="2:26" ht="24">
      <c r="B249">
        <v>16869.969239999999</v>
      </c>
      <c r="N249" s="53"/>
      <c r="O249" s="44" t="s">
        <v>714</v>
      </c>
      <c r="P249" s="39">
        <v>7816328</v>
      </c>
      <c r="Q249" s="39">
        <v>16613702</v>
      </c>
      <c r="R249" s="39">
        <v>66100197</v>
      </c>
      <c r="S249" s="39">
        <v>23616003</v>
      </c>
      <c r="T249" s="39">
        <v>4853566</v>
      </c>
      <c r="U249" s="39">
        <v>34069898</v>
      </c>
      <c r="V249" s="39">
        <v>12061624</v>
      </c>
      <c r="W249" s="39">
        <v>6481489</v>
      </c>
      <c r="X249" s="39">
        <v>18572797</v>
      </c>
      <c r="Y249" s="39">
        <v>1949943</v>
      </c>
      <c r="Z249" s="54">
        <v>192135547</v>
      </c>
    </row>
    <row r="250" spans="2:26" ht="22.5">
      <c r="B250">
        <v>16674.184600000001</v>
      </c>
      <c r="N250" s="55"/>
      <c r="O250" s="45" t="s">
        <v>716</v>
      </c>
      <c r="P250" s="40">
        <v>14093590</v>
      </c>
      <c r="Q250" s="40">
        <v>40059413</v>
      </c>
      <c r="R250" s="40">
        <v>163952254</v>
      </c>
      <c r="S250" s="40">
        <v>79623298</v>
      </c>
      <c r="T250" s="40">
        <v>17151753</v>
      </c>
      <c r="U250" s="40">
        <v>88492171</v>
      </c>
      <c r="V250" s="40">
        <v>32942505</v>
      </c>
      <c r="W250" s="40">
        <v>13978998</v>
      </c>
      <c r="X250" s="40">
        <v>40120460</v>
      </c>
      <c r="Y250" s="40">
        <v>3160461</v>
      </c>
      <c r="Z250" s="56">
        <v>493574903</v>
      </c>
    </row>
    <row r="251" spans="2:26" ht="24">
      <c r="B251">
        <v>16480.70146</v>
      </c>
      <c r="N251" s="61">
        <v>4</v>
      </c>
      <c r="O251" s="45" t="s">
        <v>718</v>
      </c>
      <c r="P251" s="40">
        <v>21909918</v>
      </c>
      <c r="Q251" s="40">
        <v>56673115</v>
      </c>
      <c r="R251" s="40">
        <v>230052451</v>
      </c>
      <c r="S251" s="40">
        <v>103239301</v>
      </c>
      <c r="T251" s="40">
        <v>22005319</v>
      </c>
      <c r="U251" s="40">
        <v>122562069</v>
      </c>
      <c r="V251" s="40">
        <v>45004129</v>
      </c>
      <c r="W251" s="40">
        <v>20460487</v>
      </c>
      <c r="X251" s="40">
        <v>58693257</v>
      </c>
      <c r="Y251" s="40">
        <v>5110404</v>
      </c>
      <c r="Z251" s="56">
        <v>685710450</v>
      </c>
    </row>
    <row r="252" spans="2:26" ht="22.5">
      <c r="B252">
        <v>16289.49156</v>
      </c>
      <c r="N252" s="58" t="s">
        <v>765</v>
      </c>
      <c r="O252" s="45" t="s">
        <v>720</v>
      </c>
      <c r="P252" s="40" t="s">
        <v>764</v>
      </c>
      <c r="Q252" s="40" t="s">
        <v>764</v>
      </c>
      <c r="R252" s="40" t="s">
        <v>764</v>
      </c>
      <c r="S252" s="40" t="s">
        <v>764</v>
      </c>
      <c r="T252" s="40" t="s">
        <v>764</v>
      </c>
      <c r="U252" s="40" t="s">
        <v>764</v>
      </c>
      <c r="V252" s="40" t="s">
        <v>764</v>
      </c>
      <c r="W252" s="40" t="s">
        <v>764</v>
      </c>
      <c r="X252" s="40" t="s">
        <v>764</v>
      </c>
      <c r="Y252" s="40" t="s">
        <v>764</v>
      </c>
      <c r="Z252" s="56">
        <v>19135327</v>
      </c>
    </row>
    <row r="253" spans="2:26">
      <c r="B253">
        <v>16100.526819999999</v>
      </c>
      <c r="N253" s="55"/>
      <c r="O253" s="45" t="s">
        <v>721</v>
      </c>
      <c r="P253" s="40">
        <v>5670064</v>
      </c>
      <c r="Q253" s="40">
        <v>7651235</v>
      </c>
      <c r="R253" s="40">
        <v>24100770</v>
      </c>
      <c r="S253" s="40">
        <v>11420920</v>
      </c>
      <c r="T253" s="40">
        <v>1810197</v>
      </c>
      <c r="U253" s="40">
        <v>9473297</v>
      </c>
      <c r="V253" s="40">
        <v>17219854</v>
      </c>
      <c r="W253" s="40">
        <v>6370591</v>
      </c>
      <c r="X253" s="40">
        <v>9019879</v>
      </c>
      <c r="Y253" s="40">
        <v>169195</v>
      </c>
      <c r="Z253" s="56">
        <v>92906002</v>
      </c>
    </row>
    <row r="254" spans="2:26">
      <c r="B254">
        <v>15913.77932</v>
      </c>
      <c r="N254" s="59"/>
      <c r="O254" s="47" t="s">
        <v>722</v>
      </c>
      <c r="P254" s="41" t="s">
        <v>764</v>
      </c>
      <c r="Q254" s="41" t="s">
        <v>764</v>
      </c>
      <c r="R254" s="41" t="s">
        <v>764</v>
      </c>
      <c r="S254" s="41" t="s">
        <v>764</v>
      </c>
      <c r="T254" s="41" t="s">
        <v>764</v>
      </c>
      <c r="U254" s="41" t="s">
        <v>764</v>
      </c>
      <c r="V254" s="41" t="s">
        <v>764</v>
      </c>
      <c r="W254" s="41" t="s">
        <v>764</v>
      </c>
      <c r="X254" s="41" t="s">
        <v>764</v>
      </c>
      <c r="Y254" s="41" t="s">
        <v>764</v>
      </c>
      <c r="Z254" s="60">
        <v>797751779</v>
      </c>
    </row>
    <row r="255" spans="2:26" ht="24">
      <c r="B255">
        <v>15729.221089999999</v>
      </c>
      <c r="N255" s="53"/>
      <c r="O255" s="44" t="s">
        <v>714</v>
      </c>
      <c r="P255" s="39">
        <v>8163942</v>
      </c>
      <c r="Q255" s="39">
        <v>17299975</v>
      </c>
      <c r="R255" s="39">
        <v>67380931</v>
      </c>
      <c r="S255" s="39">
        <v>24421771</v>
      </c>
      <c r="T255" s="39">
        <v>5027122</v>
      </c>
      <c r="U255" s="39">
        <v>34968962</v>
      </c>
      <c r="V255" s="39">
        <v>12443758</v>
      </c>
      <c r="W255" s="39">
        <v>6718366</v>
      </c>
      <c r="X255" s="39">
        <v>19181150</v>
      </c>
      <c r="Y255" s="39">
        <v>2088983</v>
      </c>
      <c r="Z255" s="54">
        <v>197694960</v>
      </c>
    </row>
    <row r="256" spans="2:26" ht="22.5">
      <c r="B256">
        <v>15546.82395</v>
      </c>
      <c r="N256" s="55"/>
      <c r="O256" s="45" t="s">
        <v>716</v>
      </c>
      <c r="P256" s="40">
        <v>14103828</v>
      </c>
      <c r="Q256" s="40">
        <v>40290068</v>
      </c>
      <c r="R256" s="40">
        <v>164283833</v>
      </c>
      <c r="S256" s="40">
        <v>78445737</v>
      </c>
      <c r="T256" s="40">
        <v>16580923</v>
      </c>
      <c r="U256" s="40">
        <v>88330830</v>
      </c>
      <c r="V256" s="40">
        <v>33057169</v>
      </c>
      <c r="W256" s="40">
        <v>14061735</v>
      </c>
      <c r="X256" s="40">
        <v>40372258</v>
      </c>
      <c r="Y256" s="40">
        <v>3356529</v>
      </c>
      <c r="Z256" s="56">
        <v>492882910</v>
      </c>
    </row>
    <row r="257" spans="2:26" ht="24">
      <c r="B257">
        <v>15366.55969</v>
      </c>
      <c r="N257" s="61">
        <v>5</v>
      </c>
      <c r="O257" s="45" t="s">
        <v>718</v>
      </c>
      <c r="P257" s="40">
        <v>22267770</v>
      </c>
      <c r="Q257" s="40">
        <v>57590043</v>
      </c>
      <c r="R257" s="40">
        <v>231664764</v>
      </c>
      <c r="S257" s="40">
        <v>102867508</v>
      </c>
      <c r="T257" s="40">
        <v>21608045</v>
      </c>
      <c r="U257" s="40">
        <v>123299792</v>
      </c>
      <c r="V257" s="40">
        <v>45500927</v>
      </c>
      <c r="W257" s="40">
        <v>20780101</v>
      </c>
      <c r="X257" s="40">
        <v>59553408</v>
      </c>
      <c r="Y257" s="40">
        <v>5445512</v>
      </c>
      <c r="Z257" s="56">
        <v>690577870</v>
      </c>
    </row>
    <row r="258" spans="2:26" ht="22.5">
      <c r="B258">
        <v>15188.400250000001</v>
      </c>
      <c r="N258" s="58" t="s">
        <v>766</v>
      </c>
      <c r="O258" s="45" t="s">
        <v>720</v>
      </c>
      <c r="P258" s="40" t="s">
        <v>764</v>
      </c>
      <c r="Q258" s="40" t="s">
        <v>764</v>
      </c>
      <c r="R258" s="40" t="s">
        <v>764</v>
      </c>
      <c r="S258" s="40" t="s">
        <v>764</v>
      </c>
      <c r="T258" s="40" t="s">
        <v>764</v>
      </c>
      <c r="U258" s="40" t="s">
        <v>764</v>
      </c>
      <c r="V258" s="40" t="s">
        <v>764</v>
      </c>
      <c r="W258" s="40" t="s">
        <v>764</v>
      </c>
      <c r="X258" s="40" t="s">
        <v>764</v>
      </c>
      <c r="Y258" s="40" t="s">
        <v>764</v>
      </c>
      <c r="Z258" s="56">
        <v>18669177</v>
      </c>
    </row>
    <row r="259" spans="2:26">
      <c r="B259">
        <v>15012.31803</v>
      </c>
      <c r="N259" s="55"/>
      <c r="O259" s="45" t="s">
        <v>721</v>
      </c>
      <c r="P259" s="40">
        <v>5879504</v>
      </c>
      <c r="Q259" s="40">
        <v>7888040</v>
      </c>
      <c r="R259" s="40">
        <v>24739568</v>
      </c>
      <c r="S259" s="40">
        <v>11853362</v>
      </c>
      <c r="T259" s="40">
        <v>1989222</v>
      </c>
      <c r="U259" s="40">
        <v>9727908</v>
      </c>
      <c r="V259" s="40">
        <v>17538429</v>
      </c>
      <c r="W259" s="40">
        <v>6395597</v>
      </c>
      <c r="X259" s="40">
        <v>9241295</v>
      </c>
      <c r="Y259" s="40">
        <v>195526</v>
      </c>
      <c r="Z259" s="56">
        <v>95448451</v>
      </c>
    </row>
    <row r="260" spans="2:26">
      <c r="B260">
        <v>14838.28543</v>
      </c>
      <c r="N260" s="59"/>
      <c r="O260" s="47" t="s">
        <v>722</v>
      </c>
      <c r="P260" s="41" t="s">
        <v>764</v>
      </c>
      <c r="Q260" s="41" t="s">
        <v>764</v>
      </c>
      <c r="R260" s="41" t="s">
        <v>764</v>
      </c>
      <c r="S260" s="41" t="s">
        <v>764</v>
      </c>
      <c r="T260" s="41" t="s">
        <v>764</v>
      </c>
      <c r="U260" s="41" t="s">
        <v>764</v>
      </c>
      <c r="V260" s="41" t="s">
        <v>764</v>
      </c>
      <c r="W260" s="41" t="s">
        <v>764</v>
      </c>
      <c r="X260" s="41" t="s">
        <v>764</v>
      </c>
      <c r="Y260" s="41" t="s">
        <v>764</v>
      </c>
      <c r="Z260" s="60">
        <v>804695498</v>
      </c>
    </row>
    <row r="261" spans="2:26" ht="24">
      <c r="B261">
        <v>14666.274799999999</v>
      </c>
      <c r="N261" s="53"/>
      <c r="O261" s="44" t="s">
        <v>714</v>
      </c>
      <c r="P261" s="39">
        <v>8622761</v>
      </c>
      <c r="Q261" s="39">
        <v>18474069</v>
      </c>
      <c r="R261" s="39">
        <v>73485795</v>
      </c>
      <c r="S261" s="39">
        <v>26598015</v>
      </c>
      <c r="T261" s="39">
        <v>5430841</v>
      </c>
      <c r="U261" s="39">
        <v>38670935</v>
      </c>
      <c r="V261" s="39">
        <v>13681806</v>
      </c>
      <c r="W261" s="39">
        <v>7332429</v>
      </c>
      <c r="X261" s="39">
        <v>21049613</v>
      </c>
      <c r="Y261" s="39">
        <v>2169146</v>
      </c>
      <c r="Z261" s="54">
        <v>215515410</v>
      </c>
    </row>
    <row r="262" spans="2:26" ht="22.5">
      <c r="B262">
        <v>14496.25878</v>
      </c>
      <c r="N262" s="55"/>
      <c r="O262" s="45" t="s">
        <v>716</v>
      </c>
      <c r="P262" s="40">
        <v>14822422</v>
      </c>
      <c r="Q262" s="40">
        <v>43567935</v>
      </c>
      <c r="R262" s="40">
        <v>175369253</v>
      </c>
      <c r="S262" s="40">
        <v>83518558</v>
      </c>
      <c r="T262" s="40">
        <v>17616619</v>
      </c>
      <c r="U262" s="40">
        <v>93262699</v>
      </c>
      <c r="V262" s="40">
        <v>35121542</v>
      </c>
      <c r="W262" s="40">
        <v>14592935</v>
      </c>
      <c r="X262" s="40">
        <v>43272648</v>
      </c>
      <c r="Y262" s="40">
        <v>3436971</v>
      </c>
      <c r="Z262" s="56">
        <v>524581582</v>
      </c>
    </row>
    <row r="263" spans="2:26" ht="24">
      <c r="B263">
        <v>14328.21075</v>
      </c>
      <c r="N263" s="61">
        <v>6</v>
      </c>
      <c r="O263" s="45" t="s">
        <v>718</v>
      </c>
      <c r="P263" s="40">
        <v>23445183</v>
      </c>
      <c r="Q263" s="40">
        <v>62042004</v>
      </c>
      <c r="R263" s="40">
        <v>248855048</v>
      </c>
      <c r="S263" s="40">
        <v>110116573</v>
      </c>
      <c r="T263" s="40">
        <v>23047460</v>
      </c>
      <c r="U263" s="40">
        <v>131933634</v>
      </c>
      <c r="V263" s="40">
        <v>48803348</v>
      </c>
      <c r="W263" s="40">
        <v>21925364</v>
      </c>
      <c r="X263" s="40">
        <v>64322261</v>
      </c>
      <c r="Y263" s="40">
        <v>5606117</v>
      </c>
      <c r="Z263" s="56">
        <v>740096992</v>
      </c>
    </row>
    <row r="264" spans="2:26" ht="22.5">
      <c r="B264">
        <v>14162.1047</v>
      </c>
      <c r="N264" s="58" t="s">
        <v>767</v>
      </c>
      <c r="O264" s="45" t="s">
        <v>720</v>
      </c>
      <c r="P264" s="40" t="s">
        <v>764</v>
      </c>
      <c r="Q264" s="40" t="s">
        <v>764</v>
      </c>
      <c r="R264" s="40" t="s">
        <v>764</v>
      </c>
      <c r="S264" s="40" t="s">
        <v>764</v>
      </c>
      <c r="T264" s="40" t="s">
        <v>764</v>
      </c>
      <c r="U264" s="40" t="s">
        <v>764</v>
      </c>
      <c r="V264" s="40" t="s">
        <v>764</v>
      </c>
      <c r="W264" s="40" t="s">
        <v>764</v>
      </c>
      <c r="X264" s="40" t="s">
        <v>764</v>
      </c>
      <c r="Y264" s="40" t="s">
        <v>764</v>
      </c>
      <c r="Z264" s="56">
        <v>18961178</v>
      </c>
    </row>
    <row r="265" spans="2:26">
      <c r="B265">
        <v>13997.915129999999</v>
      </c>
      <c r="N265" s="55"/>
      <c r="O265" s="45" t="s">
        <v>721</v>
      </c>
      <c r="P265" s="40">
        <v>6490055</v>
      </c>
      <c r="Q265" s="40">
        <v>8197421</v>
      </c>
      <c r="R265" s="40">
        <v>25973148</v>
      </c>
      <c r="S265" s="40">
        <v>12087244</v>
      </c>
      <c r="T265" s="40">
        <v>2013781</v>
      </c>
      <c r="U265" s="40">
        <v>10156127</v>
      </c>
      <c r="V265" s="40">
        <v>18231023</v>
      </c>
      <c r="W265" s="40">
        <v>6685875</v>
      </c>
      <c r="X265" s="40">
        <v>9720613</v>
      </c>
      <c r="Y265" s="40">
        <v>203315</v>
      </c>
      <c r="Z265" s="56">
        <v>99758602</v>
      </c>
    </row>
    <row r="266" spans="2:26">
      <c r="B266">
        <v>13835.61723</v>
      </c>
      <c r="N266" s="59"/>
      <c r="O266" s="47" t="s">
        <v>722</v>
      </c>
      <c r="P266" s="41" t="s">
        <v>764</v>
      </c>
      <c r="Q266" s="41" t="s">
        <v>764</v>
      </c>
      <c r="R266" s="41" t="s">
        <v>764</v>
      </c>
      <c r="S266" s="41" t="s">
        <v>764</v>
      </c>
      <c r="T266" s="41" t="s">
        <v>764</v>
      </c>
      <c r="U266" s="41" t="s">
        <v>764</v>
      </c>
      <c r="V266" s="41" t="s">
        <v>764</v>
      </c>
      <c r="W266" s="41" t="s">
        <v>764</v>
      </c>
      <c r="X266" s="41" t="s">
        <v>764</v>
      </c>
      <c r="Y266" s="41" t="s">
        <v>764</v>
      </c>
      <c r="Z266" s="60">
        <v>858816772</v>
      </c>
    </row>
    <row r="267" spans="2:26" ht="24">
      <c r="B267">
        <v>13675.187089999999</v>
      </c>
      <c r="N267" s="53"/>
      <c r="O267" s="44" t="s">
        <v>714</v>
      </c>
      <c r="P267" s="39">
        <v>9106305</v>
      </c>
      <c r="Q267" s="39">
        <v>19237103</v>
      </c>
      <c r="R267" s="39">
        <v>76507911</v>
      </c>
      <c r="S267" s="39">
        <v>28021982</v>
      </c>
      <c r="T267" s="39">
        <v>5685255</v>
      </c>
      <c r="U267" s="39">
        <v>39919356</v>
      </c>
      <c r="V267" s="39">
        <v>14288677</v>
      </c>
      <c r="W267" s="39">
        <v>7649198</v>
      </c>
      <c r="X267" s="39">
        <v>21938528</v>
      </c>
      <c r="Y267" s="39">
        <v>2295481</v>
      </c>
      <c r="Z267" s="54">
        <v>224649796</v>
      </c>
    </row>
    <row r="268" spans="2:26" ht="22.5">
      <c r="B268">
        <v>13516.601720000001</v>
      </c>
      <c r="N268" s="55"/>
      <c r="O268" s="45" t="s">
        <v>716</v>
      </c>
      <c r="P268" s="40">
        <v>15338292</v>
      </c>
      <c r="Q268" s="40">
        <v>44562799</v>
      </c>
      <c r="R268" s="40">
        <v>177843259</v>
      </c>
      <c r="S268" s="40">
        <v>84583632</v>
      </c>
      <c r="T268" s="40">
        <v>17776002</v>
      </c>
      <c r="U268" s="40">
        <v>93896700</v>
      </c>
      <c r="V268" s="40">
        <v>35112143</v>
      </c>
      <c r="W268" s="40">
        <v>14916816</v>
      </c>
      <c r="X268" s="40">
        <v>44736895</v>
      </c>
      <c r="Y268" s="40">
        <v>3558956</v>
      </c>
      <c r="Z268" s="56">
        <v>532325494</v>
      </c>
    </row>
    <row r="269" spans="2:26" ht="24">
      <c r="B269">
        <v>13359.839029999999</v>
      </c>
      <c r="N269" s="61">
        <v>7</v>
      </c>
      <c r="O269" s="45" t="s">
        <v>718</v>
      </c>
      <c r="P269" s="40">
        <v>24444597</v>
      </c>
      <c r="Q269" s="40">
        <v>63799902</v>
      </c>
      <c r="R269" s="40">
        <v>254351170</v>
      </c>
      <c r="S269" s="40">
        <v>112605614</v>
      </c>
      <c r="T269" s="40">
        <v>23461257</v>
      </c>
      <c r="U269" s="40">
        <v>133816056</v>
      </c>
      <c r="V269" s="40">
        <v>49400820</v>
      </c>
      <c r="W269" s="40">
        <v>22566014</v>
      </c>
      <c r="X269" s="40">
        <v>66675423</v>
      </c>
      <c r="Y269" s="40">
        <v>5854437</v>
      </c>
      <c r="Z269" s="56">
        <v>756975290</v>
      </c>
    </row>
    <row r="270" spans="2:26" ht="22.5">
      <c r="B270">
        <v>13204.877839999999</v>
      </c>
      <c r="N270" s="58" t="s">
        <v>768</v>
      </c>
      <c r="O270" s="45" t="s">
        <v>720</v>
      </c>
      <c r="P270" s="40" t="s">
        <v>764</v>
      </c>
      <c r="Q270" s="40" t="s">
        <v>764</v>
      </c>
      <c r="R270" s="40" t="s">
        <v>764</v>
      </c>
      <c r="S270" s="40" t="s">
        <v>764</v>
      </c>
      <c r="T270" s="40" t="s">
        <v>764</v>
      </c>
      <c r="U270" s="40" t="s">
        <v>764</v>
      </c>
      <c r="V270" s="40" t="s">
        <v>764</v>
      </c>
      <c r="W270" s="40" t="s">
        <v>764</v>
      </c>
      <c r="X270" s="40" t="s">
        <v>764</v>
      </c>
      <c r="Y270" s="40" t="s">
        <v>764</v>
      </c>
      <c r="Z270" s="56">
        <v>19584927</v>
      </c>
    </row>
    <row r="271" spans="2:26">
      <c r="B271">
        <v>13051.69767</v>
      </c>
      <c r="N271" s="55"/>
      <c r="O271" s="45" t="s">
        <v>721</v>
      </c>
      <c r="P271" s="40">
        <v>6839738</v>
      </c>
      <c r="Q271" s="40">
        <v>8970933</v>
      </c>
      <c r="R271" s="40">
        <v>27468377</v>
      </c>
      <c r="S271" s="40">
        <v>12790614</v>
      </c>
      <c r="T271" s="40">
        <v>2131714</v>
      </c>
      <c r="U271" s="40">
        <v>10940561</v>
      </c>
      <c r="V271" s="40">
        <v>18937886</v>
      </c>
      <c r="W271" s="40">
        <v>6780534</v>
      </c>
      <c r="X271" s="40">
        <v>9938125</v>
      </c>
      <c r="Y271" s="40">
        <v>200579</v>
      </c>
      <c r="Z271" s="56">
        <v>104999061</v>
      </c>
    </row>
    <row r="272" spans="2:26">
      <c r="B272">
        <v>12900.27881</v>
      </c>
      <c r="N272" s="59"/>
      <c r="O272" s="47" t="s">
        <v>722</v>
      </c>
      <c r="P272" s="41" t="s">
        <v>764</v>
      </c>
      <c r="Q272" s="41" t="s">
        <v>764</v>
      </c>
      <c r="R272" s="41" t="s">
        <v>764</v>
      </c>
      <c r="S272" s="41" t="s">
        <v>764</v>
      </c>
      <c r="T272" s="41" t="s">
        <v>764</v>
      </c>
      <c r="U272" s="41" t="s">
        <v>764</v>
      </c>
      <c r="V272" s="41" t="s">
        <v>764</v>
      </c>
      <c r="W272" s="41" t="s">
        <v>764</v>
      </c>
      <c r="X272" s="41" t="s">
        <v>764</v>
      </c>
      <c r="Y272" s="41" t="s">
        <v>764</v>
      </c>
      <c r="Z272" s="60">
        <v>881559278</v>
      </c>
    </row>
    <row r="273" spans="2:26" ht="24">
      <c r="B273">
        <v>12750.60216</v>
      </c>
      <c r="N273" s="53"/>
      <c r="O273" s="44" t="s">
        <v>714</v>
      </c>
      <c r="P273" s="39">
        <v>9623354</v>
      </c>
      <c r="Q273" s="39">
        <v>19953042</v>
      </c>
      <c r="R273" s="39">
        <v>76530678</v>
      </c>
      <c r="S273" s="39">
        <v>28359683</v>
      </c>
      <c r="T273" s="39">
        <v>5865532</v>
      </c>
      <c r="U273" s="39">
        <v>40574213</v>
      </c>
      <c r="V273" s="39">
        <v>14623332</v>
      </c>
      <c r="W273" s="39">
        <v>7808500</v>
      </c>
      <c r="X273" s="39">
        <v>22534431</v>
      </c>
      <c r="Y273" s="39">
        <v>2358249</v>
      </c>
      <c r="Z273" s="54">
        <v>228231014</v>
      </c>
    </row>
    <row r="274" spans="2:26" ht="22.5">
      <c r="B274">
        <v>12602.64919</v>
      </c>
      <c r="N274" s="55"/>
      <c r="O274" s="45" t="s">
        <v>716</v>
      </c>
      <c r="P274" s="40">
        <v>16179012</v>
      </c>
      <c r="Q274" s="40">
        <v>46181668</v>
      </c>
      <c r="R274" s="40">
        <v>180894978</v>
      </c>
      <c r="S274" s="40">
        <v>87220764</v>
      </c>
      <c r="T274" s="40">
        <v>18285962</v>
      </c>
      <c r="U274" s="40">
        <v>95804705</v>
      </c>
      <c r="V274" s="40">
        <v>36170966</v>
      </c>
      <c r="W274" s="40">
        <v>15526848</v>
      </c>
      <c r="X274" s="40">
        <v>46458339</v>
      </c>
      <c r="Y274" s="40">
        <v>3647566</v>
      </c>
      <c r="Z274" s="56">
        <v>546370808</v>
      </c>
    </row>
    <row r="275" spans="2:26" ht="24">
      <c r="B275">
        <v>12456.40186</v>
      </c>
      <c r="N275" s="61">
        <v>8</v>
      </c>
      <c r="O275" s="45" t="s">
        <v>718</v>
      </c>
      <c r="P275" s="40">
        <v>25802366</v>
      </c>
      <c r="Q275" s="40">
        <v>66134710</v>
      </c>
      <c r="R275" s="40">
        <v>257425656</v>
      </c>
      <c r="S275" s="40">
        <v>115580447</v>
      </c>
      <c r="T275" s="40">
        <v>24151494</v>
      </c>
      <c r="U275" s="40">
        <v>136378918</v>
      </c>
      <c r="V275" s="40">
        <v>50794298</v>
      </c>
      <c r="W275" s="40">
        <v>23335348</v>
      </c>
      <c r="X275" s="40">
        <v>68992770</v>
      </c>
      <c r="Y275" s="40">
        <v>6005815</v>
      </c>
      <c r="Z275" s="56">
        <v>774601822</v>
      </c>
    </row>
    <row r="276" spans="2:26" ht="22.5">
      <c r="B276">
        <v>12311.84246</v>
      </c>
      <c r="N276" s="58" t="s">
        <v>769</v>
      </c>
      <c r="O276" s="45" t="s">
        <v>720</v>
      </c>
      <c r="P276" s="40" t="s">
        <v>764</v>
      </c>
      <c r="Q276" s="40" t="s">
        <v>764</v>
      </c>
      <c r="R276" s="40" t="s">
        <v>764</v>
      </c>
      <c r="S276" s="40" t="s">
        <v>764</v>
      </c>
      <c r="T276" s="40" t="s">
        <v>764</v>
      </c>
      <c r="U276" s="40" t="s">
        <v>764</v>
      </c>
      <c r="V276" s="40" t="s">
        <v>764</v>
      </c>
      <c r="W276" s="40" t="s">
        <v>764</v>
      </c>
      <c r="X276" s="40" t="s">
        <v>764</v>
      </c>
      <c r="Y276" s="40" t="s">
        <v>764</v>
      </c>
      <c r="Z276" s="56">
        <v>19755959</v>
      </c>
    </row>
    <row r="277" spans="2:26">
      <c r="B277">
        <v>12168.95357</v>
      </c>
      <c r="N277" s="55"/>
      <c r="O277" s="45" t="s">
        <v>721</v>
      </c>
      <c r="P277" s="40">
        <v>6932883</v>
      </c>
      <c r="Q277" s="40">
        <v>8769843</v>
      </c>
      <c r="R277" s="40">
        <v>28476733</v>
      </c>
      <c r="S277" s="40">
        <v>13563091</v>
      </c>
      <c r="T277" s="40">
        <v>2195530</v>
      </c>
      <c r="U277" s="40">
        <v>12454532</v>
      </c>
      <c r="V277" s="40">
        <v>19421817</v>
      </c>
      <c r="W277" s="40">
        <v>6879076</v>
      </c>
      <c r="X277" s="40">
        <v>10235433</v>
      </c>
      <c r="Y277" s="40">
        <v>170643</v>
      </c>
      <c r="Z277" s="56">
        <v>109099581</v>
      </c>
    </row>
    <row r="278" spans="2:26">
      <c r="B278">
        <v>12027.717919999999</v>
      </c>
      <c r="N278" s="59"/>
      <c r="O278" s="47" t="s">
        <v>722</v>
      </c>
      <c r="P278" s="41" t="s">
        <v>764</v>
      </c>
      <c r="Q278" s="41" t="s">
        <v>764</v>
      </c>
      <c r="R278" s="41" t="s">
        <v>764</v>
      </c>
      <c r="S278" s="41" t="s">
        <v>764</v>
      </c>
      <c r="T278" s="41" t="s">
        <v>764</v>
      </c>
      <c r="U278" s="41" t="s">
        <v>764</v>
      </c>
      <c r="V278" s="41" t="s">
        <v>764</v>
      </c>
      <c r="W278" s="41" t="s">
        <v>764</v>
      </c>
      <c r="X278" s="41" t="s">
        <v>764</v>
      </c>
      <c r="Y278" s="41" t="s">
        <v>764</v>
      </c>
      <c r="Z278" s="60">
        <v>903457362</v>
      </c>
    </row>
    <row r="279" spans="2:26" ht="24">
      <c r="B279">
        <v>11888.11838</v>
      </c>
      <c r="N279" s="53"/>
      <c r="O279" s="44" t="s">
        <v>714</v>
      </c>
      <c r="P279" s="39">
        <v>9849609</v>
      </c>
      <c r="Q279" s="39">
        <v>20483909</v>
      </c>
      <c r="R279" s="39">
        <v>78909804</v>
      </c>
      <c r="S279" s="39">
        <v>28796294</v>
      </c>
      <c r="T279" s="39">
        <v>5968462</v>
      </c>
      <c r="U279" s="39">
        <v>40664582</v>
      </c>
      <c r="V279" s="39">
        <v>14790936</v>
      </c>
      <c r="W279" s="39">
        <v>7899735</v>
      </c>
      <c r="X279" s="39">
        <v>22642987</v>
      </c>
      <c r="Y279" s="39">
        <v>2364307</v>
      </c>
      <c r="Z279" s="54">
        <v>232370625</v>
      </c>
    </row>
    <row r="280" spans="2:26" ht="22.5">
      <c r="B280">
        <v>11750.137849999999</v>
      </c>
      <c r="N280" s="55"/>
      <c r="O280" s="45" t="s">
        <v>716</v>
      </c>
      <c r="P280" s="40">
        <v>16837832</v>
      </c>
      <c r="Q280" s="40">
        <v>48092795</v>
      </c>
      <c r="R280" s="40">
        <v>186466562</v>
      </c>
      <c r="S280" s="40">
        <v>88691744</v>
      </c>
      <c r="T280" s="40">
        <v>18518947</v>
      </c>
      <c r="U280" s="40">
        <v>96782647</v>
      </c>
      <c r="V280" s="40">
        <v>36802439</v>
      </c>
      <c r="W280" s="40">
        <v>15872203</v>
      </c>
      <c r="X280" s="40">
        <v>47253366</v>
      </c>
      <c r="Y280" s="40">
        <v>3761735</v>
      </c>
      <c r="Z280" s="56">
        <v>559080270</v>
      </c>
    </row>
    <row r="281" spans="2:26" ht="24">
      <c r="B281">
        <v>11613.75922</v>
      </c>
      <c r="N281" s="61">
        <v>9</v>
      </c>
      <c r="O281" s="45" t="s">
        <v>718</v>
      </c>
      <c r="P281" s="40">
        <v>26687441</v>
      </c>
      <c r="Q281" s="40">
        <v>68576704</v>
      </c>
      <c r="R281" s="40">
        <v>265376366</v>
      </c>
      <c r="S281" s="40">
        <v>117488038</v>
      </c>
      <c r="T281" s="40">
        <v>24487409</v>
      </c>
      <c r="U281" s="40">
        <v>137447229</v>
      </c>
      <c r="V281" s="40">
        <v>51593375</v>
      </c>
      <c r="W281" s="40">
        <v>23771938</v>
      </c>
      <c r="X281" s="40">
        <v>69896353</v>
      </c>
      <c r="Y281" s="40">
        <v>6126042</v>
      </c>
      <c r="Z281" s="56">
        <v>791450895</v>
      </c>
    </row>
    <row r="282" spans="2:26" ht="22.5">
      <c r="B282">
        <v>11478.965319999999</v>
      </c>
      <c r="N282" s="58" t="s">
        <v>770</v>
      </c>
      <c r="O282" s="45" t="s">
        <v>720</v>
      </c>
      <c r="P282" s="40" t="s">
        <v>764</v>
      </c>
      <c r="Q282" s="40" t="s">
        <v>764</v>
      </c>
      <c r="R282" s="40" t="s">
        <v>764</v>
      </c>
      <c r="S282" s="40" t="s">
        <v>764</v>
      </c>
      <c r="T282" s="40" t="s">
        <v>764</v>
      </c>
      <c r="U282" s="40" t="s">
        <v>764</v>
      </c>
      <c r="V282" s="40" t="s">
        <v>764</v>
      </c>
      <c r="W282" s="40" t="s">
        <v>764</v>
      </c>
      <c r="X282" s="40" t="s">
        <v>764</v>
      </c>
      <c r="Y282" s="40" t="s">
        <v>764</v>
      </c>
      <c r="Z282" s="56">
        <v>19864601</v>
      </c>
    </row>
    <row r="283" spans="2:26">
      <c r="B283">
        <v>11345.738939999999</v>
      </c>
      <c r="N283" s="55"/>
      <c r="O283" s="45" t="s">
        <v>721</v>
      </c>
      <c r="P283" s="40">
        <v>6826221</v>
      </c>
      <c r="Q283" s="40">
        <v>9487874</v>
      </c>
      <c r="R283" s="40">
        <v>29983548</v>
      </c>
      <c r="S283" s="40">
        <v>14565092</v>
      </c>
      <c r="T283" s="40">
        <v>2297960</v>
      </c>
      <c r="U283" s="40">
        <v>13261516</v>
      </c>
      <c r="V283" s="40">
        <v>20848206</v>
      </c>
      <c r="W283" s="40">
        <v>7156766</v>
      </c>
      <c r="X283" s="40">
        <v>10490868</v>
      </c>
      <c r="Y283" s="40">
        <v>224259</v>
      </c>
      <c r="Z283" s="56">
        <v>115142310</v>
      </c>
    </row>
    <row r="284" spans="2:26">
      <c r="B284">
        <v>11214.062809999999</v>
      </c>
      <c r="N284" s="59"/>
      <c r="O284" s="47" t="s">
        <v>722</v>
      </c>
      <c r="P284" s="41" t="s">
        <v>764</v>
      </c>
      <c r="Q284" s="41" t="s">
        <v>764</v>
      </c>
      <c r="R284" s="41" t="s">
        <v>764</v>
      </c>
      <c r="S284" s="41" t="s">
        <v>764</v>
      </c>
      <c r="T284" s="41" t="s">
        <v>764</v>
      </c>
      <c r="U284" s="41" t="s">
        <v>764</v>
      </c>
      <c r="V284" s="41" t="s">
        <v>764</v>
      </c>
      <c r="W284" s="41" t="s">
        <v>764</v>
      </c>
      <c r="X284" s="41" t="s">
        <v>764</v>
      </c>
      <c r="Y284" s="41" t="s">
        <v>764</v>
      </c>
      <c r="Z284" s="60">
        <v>926457806</v>
      </c>
    </row>
    <row r="285" spans="2:26" ht="24">
      <c r="B285">
        <v>11083.919620000001</v>
      </c>
      <c r="N285" s="53"/>
      <c r="O285" s="44" t="s">
        <v>714</v>
      </c>
      <c r="P285" s="39">
        <v>10199840</v>
      </c>
      <c r="Q285" s="39">
        <v>20993397</v>
      </c>
      <c r="R285" s="39">
        <v>80983863</v>
      </c>
      <c r="S285" s="39">
        <v>30018622</v>
      </c>
      <c r="T285" s="39">
        <v>6120637</v>
      </c>
      <c r="U285" s="39">
        <v>42492017</v>
      </c>
      <c r="V285" s="39">
        <v>15357860</v>
      </c>
      <c r="W285" s="39">
        <v>8270169</v>
      </c>
      <c r="X285" s="39">
        <v>23909987</v>
      </c>
      <c r="Y285" s="39">
        <v>2591243</v>
      </c>
      <c r="Z285" s="54">
        <v>240937635</v>
      </c>
    </row>
    <row r="286" spans="2:26" ht="22.5">
      <c r="B286">
        <v>10955.292030000001</v>
      </c>
      <c r="N286" s="55"/>
      <c r="O286" s="45" t="s">
        <v>716</v>
      </c>
      <c r="P286" s="40">
        <v>16863229</v>
      </c>
      <c r="Q286" s="40">
        <v>48064049</v>
      </c>
      <c r="R286" s="40">
        <v>186063479</v>
      </c>
      <c r="S286" s="40">
        <v>88149573</v>
      </c>
      <c r="T286" s="40">
        <v>17849455</v>
      </c>
      <c r="U286" s="40">
        <v>96325782</v>
      </c>
      <c r="V286" s="40">
        <v>36253962</v>
      </c>
      <c r="W286" s="40">
        <v>16325274</v>
      </c>
      <c r="X286" s="40">
        <v>48114671</v>
      </c>
      <c r="Y286" s="40">
        <v>4024257</v>
      </c>
      <c r="Z286" s="56">
        <v>558033731</v>
      </c>
    </row>
    <row r="287" spans="2:26" ht="24">
      <c r="B287">
        <v>10828.162710000001</v>
      </c>
      <c r="N287" s="61">
        <v>10</v>
      </c>
      <c r="O287" s="45" t="s">
        <v>718</v>
      </c>
      <c r="P287" s="40">
        <v>27063069</v>
      </c>
      <c r="Q287" s="40">
        <v>69057446</v>
      </c>
      <c r="R287" s="40">
        <v>267047342</v>
      </c>
      <c r="S287" s="40">
        <v>118168195</v>
      </c>
      <c r="T287" s="40">
        <v>23970092</v>
      </c>
      <c r="U287" s="40">
        <v>138817799</v>
      </c>
      <c r="V287" s="40">
        <v>51611822</v>
      </c>
      <c r="W287" s="40">
        <v>24595443</v>
      </c>
      <c r="X287" s="40">
        <v>72024658</v>
      </c>
      <c r="Y287" s="40">
        <v>6615500</v>
      </c>
      <c r="Z287" s="56">
        <v>798971366</v>
      </c>
    </row>
    <row r="288" spans="2:26" ht="22.5">
      <c r="B288">
        <v>10702.51433</v>
      </c>
      <c r="N288" s="58" t="s">
        <v>771</v>
      </c>
      <c r="O288" s="45" t="s">
        <v>720</v>
      </c>
      <c r="P288" s="40" t="s">
        <v>764</v>
      </c>
      <c r="Q288" s="40" t="s">
        <v>764</v>
      </c>
      <c r="R288" s="40" t="s">
        <v>764</v>
      </c>
      <c r="S288" s="40" t="s">
        <v>764</v>
      </c>
      <c r="T288" s="40" t="s">
        <v>764</v>
      </c>
      <c r="U288" s="40" t="s">
        <v>764</v>
      </c>
      <c r="V288" s="40" t="s">
        <v>764</v>
      </c>
      <c r="W288" s="40" t="s">
        <v>764</v>
      </c>
      <c r="X288" s="40" t="s">
        <v>764</v>
      </c>
      <c r="Y288" s="40" t="s">
        <v>764</v>
      </c>
      <c r="Z288" s="56">
        <v>19413443</v>
      </c>
    </row>
    <row r="289" spans="2:26">
      <c r="B289">
        <v>10578.32964</v>
      </c>
      <c r="N289" s="55"/>
      <c r="O289" s="45" t="s">
        <v>721</v>
      </c>
      <c r="P289" s="40">
        <v>6695317</v>
      </c>
      <c r="Q289" s="40">
        <v>9555945</v>
      </c>
      <c r="R289" s="40">
        <v>30549714</v>
      </c>
      <c r="S289" s="40">
        <v>15075273</v>
      </c>
      <c r="T289" s="40">
        <v>2296275</v>
      </c>
      <c r="U289" s="40">
        <v>13455034</v>
      </c>
      <c r="V289" s="40">
        <v>21212511</v>
      </c>
      <c r="W289" s="40">
        <v>7114450</v>
      </c>
      <c r="X289" s="40">
        <v>10080873</v>
      </c>
      <c r="Y289" s="40">
        <v>240860</v>
      </c>
      <c r="Z289" s="56">
        <v>116276252</v>
      </c>
    </row>
    <row r="290" spans="2:26">
      <c r="B290">
        <v>10455.59146</v>
      </c>
      <c r="N290" s="59"/>
      <c r="O290" s="47" t="s">
        <v>722</v>
      </c>
      <c r="P290" s="41" t="s">
        <v>764</v>
      </c>
      <c r="Q290" s="41" t="s">
        <v>764</v>
      </c>
      <c r="R290" s="41" t="s">
        <v>764</v>
      </c>
      <c r="S290" s="41" t="s">
        <v>764</v>
      </c>
      <c r="T290" s="41" t="s">
        <v>764</v>
      </c>
      <c r="U290" s="41" t="s">
        <v>764</v>
      </c>
      <c r="V290" s="41" t="s">
        <v>764</v>
      </c>
      <c r="W290" s="41" t="s">
        <v>764</v>
      </c>
      <c r="X290" s="41" t="s">
        <v>764</v>
      </c>
      <c r="Y290" s="41" t="s">
        <v>764</v>
      </c>
      <c r="Z290" s="60">
        <v>934661061</v>
      </c>
    </row>
    <row r="291" spans="2:26" ht="24">
      <c r="B291">
        <v>10334.28268</v>
      </c>
      <c r="N291" s="53"/>
      <c r="O291" s="44" t="s">
        <v>714</v>
      </c>
      <c r="P291" s="39">
        <v>10516445</v>
      </c>
      <c r="Q291" s="39">
        <v>21842841</v>
      </c>
      <c r="R291" s="39">
        <v>83974060</v>
      </c>
      <c r="S291" s="39">
        <v>30759681</v>
      </c>
      <c r="T291" s="39">
        <v>6436794</v>
      </c>
      <c r="U291" s="39">
        <v>43555307</v>
      </c>
      <c r="V291" s="39">
        <v>15749095</v>
      </c>
      <c r="W291" s="39">
        <v>8425933</v>
      </c>
      <c r="X291" s="39">
        <v>24392086</v>
      </c>
      <c r="Y291" s="39">
        <v>2581762</v>
      </c>
      <c r="Z291" s="54">
        <v>248234004</v>
      </c>
    </row>
    <row r="292" spans="2:26" ht="22.5">
      <c r="B292">
        <v>10214.386329999999</v>
      </c>
      <c r="N292" s="55"/>
      <c r="O292" s="45" t="s">
        <v>716</v>
      </c>
      <c r="P292" s="40">
        <v>17553654</v>
      </c>
      <c r="Q292" s="40">
        <v>49961656</v>
      </c>
      <c r="R292" s="40">
        <v>190251823</v>
      </c>
      <c r="S292" s="40">
        <v>89268566</v>
      </c>
      <c r="T292" s="40">
        <v>18416206</v>
      </c>
      <c r="U292" s="40">
        <v>96847698</v>
      </c>
      <c r="V292" s="40">
        <v>37164510</v>
      </c>
      <c r="W292" s="40">
        <v>16574339</v>
      </c>
      <c r="X292" s="40">
        <v>48671860</v>
      </c>
      <c r="Y292" s="40">
        <v>3975998</v>
      </c>
      <c r="Z292" s="56">
        <v>568686310</v>
      </c>
    </row>
    <row r="293" spans="2:26" ht="24">
      <c r="B293">
        <v>10095.885550000001</v>
      </c>
      <c r="N293" s="61">
        <v>11</v>
      </c>
      <c r="O293" s="45" t="s">
        <v>718</v>
      </c>
      <c r="P293" s="40">
        <v>28070099</v>
      </c>
      <c r="Q293" s="40">
        <v>71804497</v>
      </c>
      <c r="R293" s="40">
        <v>274225883</v>
      </c>
      <c r="S293" s="40">
        <v>120028247</v>
      </c>
      <c r="T293" s="40">
        <v>24853000</v>
      </c>
      <c r="U293" s="40">
        <v>140403005</v>
      </c>
      <c r="V293" s="40">
        <v>52913605</v>
      </c>
      <c r="W293" s="40">
        <v>25000272</v>
      </c>
      <c r="X293" s="40">
        <v>73063946</v>
      </c>
      <c r="Y293" s="40">
        <v>6557760</v>
      </c>
      <c r="Z293" s="56">
        <v>816920314</v>
      </c>
    </row>
    <row r="294" spans="2:26" ht="22.5">
      <c r="B294">
        <v>9978.7636750000001</v>
      </c>
      <c r="N294" s="58" t="s">
        <v>772</v>
      </c>
      <c r="O294" s="45" t="s">
        <v>720</v>
      </c>
      <c r="P294" s="40" t="s">
        <v>764</v>
      </c>
      <c r="Q294" s="40" t="s">
        <v>764</v>
      </c>
      <c r="R294" s="40" t="s">
        <v>764</v>
      </c>
      <c r="S294" s="40" t="s">
        <v>764</v>
      </c>
      <c r="T294" s="40" t="s">
        <v>764</v>
      </c>
      <c r="U294" s="40" t="s">
        <v>764</v>
      </c>
      <c r="V294" s="40" t="s">
        <v>764</v>
      </c>
      <c r="W294" s="40" t="s">
        <v>764</v>
      </c>
      <c r="X294" s="40" t="s">
        <v>764</v>
      </c>
      <c r="Y294" s="40" t="s">
        <v>764</v>
      </c>
      <c r="Z294" s="56">
        <v>19878157</v>
      </c>
    </row>
    <row r="295" spans="2:26">
      <c r="B295">
        <v>9863.0041639999999</v>
      </c>
      <c r="N295" s="55"/>
      <c r="O295" s="45" t="s">
        <v>721</v>
      </c>
      <c r="P295" s="40">
        <v>6688054</v>
      </c>
      <c r="Q295" s="40">
        <v>9701896</v>
      </c>
      <c r="R295" s="40">
        <v>31305502</v>
      </c>
      <c r="S295" s="40">
        <v>15866265</v>
      </c>
      <c r="T295" s="40">
        <v>2377707</v>
      </c>
      <c r="U295" s="40">
        <v>14270826</v>
      </c>
      <c r="V295" s="40">
        <v>22306994</v>
      </c>
      <c r="W295" s="40">
        <v>7163290</v>
      </c>
      <c r="X295" s="40">
        <v>10654983</v>
      </c>
      <c r="Y295" s="40">
        <v>237076</v>
      </c>
      <c r="Z295" s="56">
        <v>120572593</v>
      </c>
    </row>
    <row r="296" spans="2:26">
      <c r="B296">
        <v>9748.5906709999999</v>
      </c>
      <c r="N296" s="59"/>
      <c r="O296" s="47" t="s">
        <v>722</v>
      </c>
      <c r="P296" s="41" t="s">
        <v>764</v>
      </c>
      <c r="Q296" s="41" t="s">
        <v>764</v>
      </c>
      <c r="R296" s="41" t="s">
        <v>764</v>
      </c>
      <c r="S296" s="41" t="s">
        <v>764</v>
      </c>
      <c r="T296" s="41" t="s">
        <v>764</v>
      </c>
      <c r="U296" s="41" t="s">
        <v>764</v>
      </c>
      <c r="V296" s="41" t="s">
        <v>764</v>
      </c>
      <c r="W296" s="41" t="s">
        <v>764</v>
      </c>
      <c r="X296" s="41" t="s">
        <v>764</v>
      </c>
      <c r="Y296" s="41" t="s">
        <v>764</v>
      </c>
      <c r="Z296" s="60">
        <v>957370102</v>
      </c>
    </row>
    <row r="297" spans="2:26" ht="24">
      <c r="B297">
        <v>9635.5070350000005</v>
      </c>
      <c r="N297" s="53"/>
      <c r="O297" s="44" t="s">
        <v>714</v>
      </c>
      <c r="P297" s="39">
        <v>10847386</v>
      </c>
      <c r="Q297" s="39">
        <v>22429202</v>
      </c>
      <c r="R297" s="39">
        <v>85989817</v>
      </c>
      <c r="S297" s="39">
        <v>31711026</v>
      </c>
      <c r="T297" s="39">
        <v>6660166</v>
      </c>
      <c r="U297" s="39">
        <v>44407584</v>
      </c>
      <c r="V297" s="39">
        <v>16207609</v>
      </c>
      <c r="W297" s="39">
        <v>8610047</v>
      </c>
      <c r="X297" s="39">
        <v>25145900</v>
      </c>
      <c r="Y297" s="39">
        <v>2583608</v>
      </c>
      <c r="Z297" s="54">
        <v>254592345</v>
      </c>
    </row>
    <row r="298" spans="2:26" ht="22.5">
      <c r="B298">
        <v>9523.7372899999991</v>
      </c>
      <c r="N298" s="55"/>
      <c r="O298" s="45" t="s">
        <v>716</v>
      </c>
      <c r="P298" s="40">
        <v>18263978</v>
      </c>
      <c r="Q298" s="40">
        <v>52084594</v>
      </c>
      <c r="R298" s="40">
        <v>194661329</v>
      </c>
      <c r="S298" s="40">
        <v>91325869</v>
      </c>
      <c r="T298" s="40">
        <v>19032155</v>
      </c>
      <c r="U298" s="40">
        <v>98444327</v>
      </c>
      <c r="V298" s="40">
        <v>38295272</v>
      </c>
      <c r="W298" s="40">
        <v>17076270</v>
      </c>
      <c r="X298" s="40">
        <v>50105120</v>
      </c>
      <c r="Y298" s="40">
        <v>4042165</v>
      </c>
      <c r="Z298" s="56">
        <v>583331079</v>
      </c>
    </row>
    <row r="299" spans="2:26" ht="24">
      <c r="B299">
        <v>9413.2656729999999</v>
      </c>
      <c r="N299" s="61">
        <v>12</v>
      </c>
      <c r="O299" s="45" t="s">
        <v>718</v>
      </c>
      <c r="P299" s="40">
        <v>29111364</v>
      </c>
      <c r="Q299" s="40">
        <v>74513796</v>
      </c>
      <c r="R299" s="40">
        <v>280651146</v>
      </c>
      <c r="S299" s="40">
        <v>123036895</v>
      </c>
      <c r="T299" s="40">
        <v>25692321</v>
      </c>
      <c r="U299" s="40">
        <v>142851911</v>
      </c>
      <c r="V299" s="40">
        <v>54502881</v>
      </c>
      <c r="W299" s="40">
        <v>25686317</v>
      </c>
      <c r="X299" s="40">
        <v>75251020</v>
      </c>
      <c r="Y299" s="40">
        <v>6625773</v>
      </c>
      <c r="Z299" s="56">
        <v>837923424</v>
      </c>
    </row>
    <row r="300" spans="2:26" ht="22.5">
      <c r="B300">
        <v>9304.0766189999995</v>
      </c>
      <c r="N300" s="58" t="s">
        <v>773</v>
      </c>
      <c r="O300" s="45" t="s">
        <v>720</v>
      </c>
      <c r="P300" s="40" t="s">
        <v>764</v>
      </c>
      <c r="Q300" s="40" t="s">
        <v>764</v>
      </c>
      <c r="R300" s="40" t="s">
        <v>764</v>
      </c>
      <c r="S300" s="40" t="s">
        <v>764</v>
      </c>
      <c r="T300" s="40" t="s">
        <v>764</v>
      </c>
      <c r="U300" s="40" t="s">
        <v>764</v>
      </c>
      <c r="V300" s="40" t="s">
        <v>764</v>
      </c>
      <c r="W300" s="40" t="s">
        <v>764</v>
      </c>
      <c r="X300" s="40" t="s">
        <v>764</v>
      </c>
      <c r="Y300" s="40" t="s">
        <v>764</v>
      </c>
      <c r="Z300" s="56">
        <v>20206243</v>
      </c>
    </row>
    <row r="301" spans="2:26">
      <c r="B301">
        <v>9196.1547570000002</v>
      </c>
      <c r="N301" s="55"/>
      <c r="O301" s="45" t="s">
        <v>721</v>
      </c>
      <c r="P301" s="40">
        <v>6646109</v>
      </c>
      <c r="Q301" s="40">
        <v>10085790</v>
      </c>
      <c r="R301" s="40">
        <v>31922927</v>
      </c>
      <c r="S301" s="40">
        <v>16586472</v>
      </c>
      <c r="T301" s="40">
        <v>2504407</v>
      </c>
      <c r="U301" s="40">
        <v>14719167</v>
      </c>
      <c r="V301" s="40">
        <v>23059944</v>
      </c>
      <c r="W301" s="40">
        <v>7443578</v>
      </c>
      <c r="X301" s="40">
        <v>10741181</v>
      </c>
      <c r="Y301" s="40">
        <v>222995</v>
      </c>
      <c r="Z301" s="56">
        <v>123932570</v>
      </c>
    </row>
    <row r="302" spans="2:26">
      <c r="B302">
        <v>9089.4849209999993</v>
      </c>
      <c r="N302" s="59"/>
      <c r="O302" s="47" t="s">
        <v>722</v>
      </c>
      <c r="P302" s="41" t="s">
        <v>764</v>
      </c>
      <c r="Q302" s="41" t="s">
        <v>764</v>
      </c>
      <c r="R302" s="41" t="s">
        <v>764</v>
      </c>
      <c r="S302" s="41" t="s">
        <v>764</v>
      </c>
      <c r="T302" s="41" t="s">
        <v>764</v>
      </c>
      <c r="U302" s="41" t="s">
        <v>764</v>
      </c>
      <c r="V302" s="41" t="s">
        <v>764</v>
      </c>
      <c r="W302" s="41" t="s">
        <v>764</v>
      </c>
      <c r="X302" s="41" t="s">
        <v>764</v>
      </c>
      <c r="Y302" s="41" t="s">
        <v>764</v>
      </c>
      <c r="Z302" s="60">
        <v>982065587</v>
      </c>
    </row>
    <row r="303" spans="2:26" ht="24">
      <c r="B303">
        <v>8984.0521549999994</v>
      </c>
      <c r="N303" s="53"/>
      <c r="O303" s="44" t="s">
        <v>714</v>
      </c>
      <c r="P303" s="39">
        <v>10906341</v>
      </c>
      <c r="Q303" s="39">
        <v>22228666</v>
      </c>
      <c r="R303" s="39">
        <v>85080001</v>
      </c>
      <c r="S303" s="39">
        <v>31811226</v>
      </c>
      <c r="T303" s="39">
        <v>6644200</v>
      </c>
      <c r="U303" s="39">
        <v>44346976</v>
      </c>
      <c r="V303" s="39">
        <v>16384070</v>
      </c>
      <c r="W303" s="39">
        <v>8688990</v>
      </c>
      <c r="X303" s="39">
        <v>25651107</v>
      </c>
      <c r="Y303" s="39">
        <v>2727636</v>
      </c>
      <c r="Z303" s="54">
        <v>254469213</v>
      </c>
    </row>
    <row r="304" spans="2:26" ht="22.5">
      <c r="B304">
        <v>8879.8417109999991</v>
      </c>
      <c r="N304" s="55"/>
      <c r="O304" s="45" t="s">
        <v>716</v>
      </c>
      <c r="P304" s="40" t="s">
        <v>715</v>
      </c>
      <c r="Q304" s="40" t="s">
        <v>715</v>
      </c>
      <c r="R304" s="40" t="s">
        <v>715</v>
      </c>
      <c r="S304" s="40" t="s">
        <v>715</v>
      </c>
      <c r="T304" s="40" t="s">
        <v>715</v>
      </c>
      <c r="U304" s="40" t="s">
        <v>715</v>
      </c>
      <c r="V304" s="40" t="s">
        <v>715</v>
      </c>
      <c r="W304" s="40" t="s">
        <v>715</v>
      </c>
      <c r="X304" s="40" t="s">
        <v>715</v>
      </c>
      <c r="Y304" s="40" t="s">
        <v>715</v>
      </c>
      <c r="Z304" s="56" t="s">
        <v>715</v>
      </c>
    </row>
    <row r="305" spans="2:26" ht="24">
      <c r="B305">
        <v>8776.8390490000002</v>
      </c>
      <c r="N305" s="61">
        <v>13</v>
      </c>
      <c r="O305" s="45" t="s">
        <v>718</v>
      </c>
      <c r="P305" s="40">
        <v>28848121</v>
      </c>
      <c r="Q305" s="40">
        <v>72499810</v>
      </c>
      <c r="R305" s="40">
        <v>275540003</v>
      </c>
      <c r="S305" s="40">
        <v>120858169</v>
      </c>
      <c r="T305" s="40">
        <v>24985939</v>
      </c>
      <c r="U305" s="40">
        <v>139778935</v>
      </c>
      <c r="V305" s="40">
        <v>53604886</v>
      </c>
      <c r="W305" s="40">
        <v>25767643</v>
      </c>
      <c r="X305" s="40">
        <v>75327216</v>
      </c>
      <c r="Y305" s="40">
        <v>6888824</v>
      </c>
      <c r="Z305" s="56">
        <v>824099546</v>
      </c>
    </row>
    <row r="306" spans="2:26" ht="22.5">
      <c r="B306">
        <v>8675.0298340000008</v>
      </c>
      <c r="N306" s="58" t="s">
        <v>774</v>
      </c>
      <c r="O306" s="45" t="s">
        <v>720</v>
      </c>
      <c r="P306" s="40" t="s">
        <v>764</v>
      </c>
      <c r="Q306" s="40" t="s">
        <v>764</v>
      </c>
      <c r="R306" s="40" t="s">
        <v>764</v>
      </c>
      <c r="S306" s="40" t="s">
        <v>764</v>
      </c>
      <c r="T306" s="40" t="s">
        <v>764</v>
      </c>
      <c r="U306" s="40" t="s">
        <v>764</v>
      </c>
      <c r="V306" s="40" t="s">
        <v>764</v>
      </c>
      <c r="W306" s="40" t="s">
        <v>764</v>
      </c>
      <c r="X306" s="40" t="s">
        <v>764</v>
      </c>
      <c r="Y306" s="40" t="s">
        <v>764</v>
      </c>
      <c r="Z306" s="56">
        <v>20177309</v>
      </c>
    </row>
    <row r="307" spans="2:26">
      <c r="B307">
        <v>8574.3999469999999</v>
      </c>
      <c r="N307" s="55"/>
      <c r="O307" s="45" t="s">
        <v>721</v>
      </c>
      <c r="P307" s="40">
        <v>6479066</v>
      </c>
      <c r="Q307" s="40">
        <v>10035342</v>
      </c>
      <c r="R307" s="40">
        <v>38633976</v>
      </c>
      <c r="S307" s="40">
        <v>16364209</v>
      </c>
      <c r="T307" s="40">
        <v>2397117</v>
      </c>
      <c r="U307" s="40">
        <v>14656090</v>
      </c>
      <c r="V307" s="40">
        <v>22572529</v>
      </c>
      <c r="W307" s="40">
        <v>7198430</v>
      </c>
      <c r="X307" s="40">
        <v>14893366</v>
      </c>
      <c r="Y307" s="40">
        <v>226696</v>
      </c>
      <c r="Z307" s="56">
        <v>133456821</v>
      </c>
    </row>
    <row r="308" spans="2:26">
      <c r="B308">
        <v>8474.935485</v>
      </c>
      <c r="N308" s="59"/>
      <c r="O308" s="47" t="s">
        <v>722</v>
      </c>
      <c r="P308" s="41" t="s">
        <v>764</v>
      </c>
      <c r="Q308" s="41" t="s">
        <v>764</v>
      </c>
      <c r="R308" s="41" t="s">
        <v>764</v>
      </c>
      <c r="S308" s="41" t="s">
        <v>764</v>
      </c>
      <c r="T308" s="41" t="s">
        <v>764</v>
      </c>
      <c r="U308" s="41" t="s">
        <v>764</v>
      </c>
      <c r="V308" s="41" t="s">
        <v>764</v>
      </c>
      <c r="W308" s="41" t="s">
        <v>764</v>
      </c>
      <c r="X308" s="41" t="s">
        <v>764</v>
      </c>
      <c r="Y308" s="41" t="s">
        <v>764</v>
      </c>
      <c r="Z308" s="60">
        <v>977733676</v>
      </c>
    </row>
    <row r="309" spans="2:26" ht="24">
      <c r="B309">
        <v>8376.6227600000002</v>
      </c>
      <c r="N309" s="53"/>
      <c r="O309" s="44" t="s">
        <v>714</v>
      </c>
      <c r="P309" s="39">
        <v>11116600</v>
      </c>
      <c r="Q309" s="39">
        <v>22913974</v>
      </c>
      <c r="R309" s="39">
        <v>89354085</v>
      </c>
      <c r="S309" s="39">
        <v>32843442</v>
      </c>
      <c r="T309" s="39">
        <v>6870312</v>
      </c>
      <c r="U309" s="39">
        <v>45602930</v>
      </c>
      <c r="V309" s="39">
        <v>16850464</v>
      </c>
      <c r="W309" s="39">
        <v>8933796</v>
      </c>
      <c r="X309" s="39">
        <v>26249403</v>
      </c>
      <c r="Y309" s="39">
        <v>2704007</v>
      </c>
      <c r="Z309" s="54">
        <v>263439013</v>
      </c>
    </row>
    <row r="310" spans="2:26" ht="22.5">
      <c r="B310">
        <v>8279.4482960000005</v>
      </c>
      <c r="N310" s="55"/>
      <c r="O310" s="45" t="s">
        <v>716</v>
      </c>
      <c r="P310" s="40" t="s">
        <v>715</v>
      </c>
      <c r="Q310" s="40" t="s">
        <v>715</v>
      </c>
      <c r="R310" s="40" t="s">
        <v>715</v>
      </c>
      <c r="S310" s="40" t="s">
        <v>715</v>
      </c>
      <c r="T310" s="40" t="s">
        <v>715</v>
      </c>
      <c r="U310" s="40" t="s">
        <v>715</v>
      </c>
      <c r="V310" s="40" t="s">
        <v>715</v>
      </c>
      <c r="W310" s="40" t="s">
        <v>715</v>
      </c>
      <c r="X310" s="40" t="s">
        <v>715</v>
      </c>
      <c r="Y310" s="40" t="s">
        <v>715</v>
      </c>
      <c r="Z310" s="56" t="s">
        <v>715</v>
      </c>
    </row>
    <row r="311" spans="2:26" ht="24">
      <c r="B311">
        <v>8183.3988300000001</v>
      </c>
      <c r="N311" s="61">
        <v>14</v>
      </c>
      <c r="O311" s="45" t="s">
        <v>718</v>
      </c>
      <c r="P311" s="40">
        <v>29247241</v>
      </c>
      <c r="Q311" s="40">
        <v>74254595</v>
      </c>
      <c r="R311" s="40">
        <v>281901895</v>
      </c>
      <c r="S311" s="40">
        <v>123049560</v>
      </c>
      <c r="T311" s="40">
        <v>25586968</v>
      </c>
      <c r="U311" s="40">
        <v>141819811</v>
      </c>
      <c r="V311" s="40">
        <v>55847450</v>
      </c>
      <c r="W311" s="40">
        <v>26247972</v>
      </c>
      <c r="X311" s="40">
        <v>76635652</v>
      </c>
      <c r="Y311" s="40">
        <v>6883256</v>
      </c>
      <c r="Z311" s="56">
        <v>841474400</v>
      </c>
    </row>
    <row r="312" spans="2:26" ht="22.5">
      <c r="B312">
        <v>8088.4613140000001</v>
      </c>
      <c r="N312" s="58" t="s">
        <v>775</v>
      </c>
      <c r="O312" s="45" t="s">
        <v>720</v>
      </c>
      <c r="P312" s="40" t="s">
        <v>764</v>
      </c>
      <c r="Q312" s="40" t="s">
        <v>764</v>
      </c>
      <c r="R312" s="40" t="s">
        <v>764</v>
      </c>
      <c r="S312" s="40" t="s">
        <v>764</v>
      </c>
      <c r="T312" s="40" t="s">
        <v>764</v>
      </c>
      <c r="U312" s="40" t="s">
        <v>764</v>
      </c>
      <c r="V312" s="40" t="s">
        <v>764</v>
      </c>
      <c r="W312" s="40" t="s">
        <v>764</v>
      </c>
      <c r="X312" s="40" t="s">
        <v>764</v>
      </c>
      <c r="Y312" s="40" t="s">
        <v>764</v>
      </c>
      <c r="Z312" s="56">
        <v>21457543</v>
      </c>
    </row>
    <row r="313" spans="2:26">
      <c r="B313">
        <v>7994.622918</v>
      </c>
      <c r="N313" s="55"/>
      <c r="O313" s="45" t="s">
        <v>721</v>
      </c>
      <c r="P313" s="40">
        <v>6574241</v>
      </c>
      <c r="Q313" s="40">
        <v>10430877</v>
      </c>
      <c r="R313" s="40">
        <v>39573166</v>
      </c>
      <c r="S313" s="40">
        <v>17369915</v>
      </c>
      <c r="T313" s="40">
        <v>2423069</v>
      </c>
      <c r="U313" s="40">
        <v>15307495</v>
      </c>
      <c r="V313" s="40">
        <v>22964431</v>
      </c>
      <c r="W313" s="40">
        <v>7440775</v>
      </c>
      <c r="X313" s="40">
        <v>14789686</v>
      </c>
      <c r="Y313" s="40">
        <v>246164</v>
      </c>
      <c r="Z313" s="56">
        <v>137119819</v>
      </c>
    </row>
    <row r="314" spans="2:26">
      <c r="B314">
        <v>7901.8710170000004</v>
      </c>
      <c r="N314" s="59"/>
      <c r="O314" s="47" t="s">
        <v>722</v>
      </c>
      <c r="P314" s="40" t="s">
        <v>764</v>
      </c>
      <c r="Q314" s="40" t="s">
        <v>764</v>
      </c>
      <c r="R314" s="40" t="s">
        <v>764</v>
      </c>
      <c r="S314" s="40" t="s">
        <v>764</v>
      </c>
      <c r="T314" s="40" t="s">
        <v>764</v>
      </c>
      <c r="U314" s="40" t="s">
        <v>764</v>
      </c>
      <c r="V314" s="40" t="s">
        <v>764</v>
      </c>
      <c r="W314" s="40" t="s">
        <v>764</v>
      </c>
      <c r="X314" s="40" t="s">
        <v>764</v>
      </c>
      <c r="Y314" s="40" t="s">
        <v>764</v>
      </c>
      <c r="Z314" s="60">
        <v>1000051762</v>
      </c>
    </row>
    <row r="315" spans="2:26" ht="24">
      <c r="B315">
        <v>7810.1931809999996</v>
      </c>
      <c r="N315" s="53"/>
      <c r="O315" s="44" t="s">
        <v>714</v>
      </c>
      <c r="P315" s="39">
        <v>11256223</v>
      </c>
      <c r="Q315" s="39">
        <v>22792834</v>
      </c>
      <c r="R315" s="39">
        <v>86925556</v>
      </c>
      <c r="S315" s="39">
        <v>32530305</v>
      </c>
      <c r="T315" s="39">
        <v>6856212</v>
      </c>
      <c r="U315" s="39">
        <v>44655178</v>
      </c>
      <c r="V315" s="39">
        <v>16667350</v>
      </c>
      <c r="W315" s="39">
        <v>8857665</v>
      </c>
      <c r="X315" s="39">
        <v>26304611</v>
      </c>
      <c r="Y315" s="39">
        <v>2807816</v>
      </c>
      <c r="Z315" s="54">
        <v>259653750</v>
      </c>
    </row>
    <row r="316" spans="2:26" ht="22.5">
      <c r="B316">
        <v>7719.5771729999997</v>
      </c>
      <c r="N316" s="55"/>
      <c r="O316" s="45" t="s">
        <v>716</v>
      </c>
      <c r="P316" s="40" t="s">
        <v>715</v>
      </c>
      <c r="Q316" s="40" t="s">
        <v>715</v>
      </c>
      <c r="R316" s="40" t="s">
        <v>715</v>
      </c>
      <c r="S316" s="40" t="s">
        <v>715</v>
      </c>
      <c r="T316" s="40" t="s">
        <v>715</v>
      </c>
      <c r="U316" s="40" t="s">
        <v>715</v>
      </c>
      <c r="V316" s="40" t="s">
        <v>715</v>
      </c>
      <c r="W316" s="40" t="s">
        <v>715</v>
      </c>
      <c r="X316" s="40" t="s">
        <v>715</v>
      </c>
      <c r="Y316" s="40" t="s">
        <v>715</v>
      </c>
      <c r="Z316" s="56" t="s">
        <v>715</v>
      </c>
    </row>
    <row r="317" spans="2:26" ht="24">
      <c r="B317">
        <v>7630.0109359999997</v>
      </c>
      <c r="N317" s="61">
        <v>15</v>
      </c>
      <c r="O317" s="45" t="s">
        <v>718</v>
      </c>
      <c r="P317" s="40">
        <v>29528187</v>
      </c>
      <c r="Q317" s="40">
        <v>74546931</v>
      </c>
      <c r="R317" s="40">
        <v>276012209</v>
      </c>
      <c r="S317" s="40">
        <v>122215631</v>
      </c>
      <c r="T317" s="40">
        <v>25624361</v>
      </c>
      <c r="U317" s="40">
        <v>140245910</v>
      </c>
      <c r="V317" s="40">
        <v>55434350</v>
      </c>
      <c r="W317" s="40">
        <v>26273321</v>
      </c>
      <c r="X317" s="40">
        <v>77267998</v>
      </c>
      <c r="Y317" s="40">
        <v>7155770</v>
      </c>
      <c r="Z317" s="56">
        <v>834304668</v>
      </c>
    </row>
    <row r="318" spans="2:26" ht="22.5">
      <c r="B318">
        <v>7541.4825819999996</v>
      </c>
      <c r="N318" s="58" t="s">
        <v>776</v>
      </c>
      <c r="O318" s="45" t="s">
        <v>720</v>
      </c>
      <c r="P318" s="40" t="s">
        <v>764</v>
      </c>
      <c r="Q318" s="40" t="s">
        <v>764</v>
      </c>
      <c r="R318" s="40" t="s">
        <v>764</v>
      </c>
      <c r="S318" s="40" t="s">
        <v>764</v>
      </c>
      <c r="T318" s="40" t="s">
        <v>764</v>
      </c>
      <c r="U318" s="40" t="s">
        <v>764</v>
      </c>
      <c r="V318" s="40" t="s">
        <v>764</v>
      </c>
      <c r="W318" s="40" t="s">
        <v>764</v>
      </c>
      <c r="X318" s="40" t="s">
        <v>764</v>
      </c>
      <c r="Y318" s="40" t="s">
        <v>764</v>
      </c>
      <c r="Z318" s="56">
        <v>23916313</v>
      </c>
    </row>
    <row r="319" spans="2:26">
      <c r="B319">
        <v>7453.9803780000002</v>
      </c>
      <c r="N319" s="55"/>
      <c r="O319" s="45" t="s">
        <v>721</v>
      </c>
      <c r="P319" s="40">
        <v>6490554</v>
      </c>
      <c r="Q319" s="40">
        <v>11806821</v>
      </c>
      <c r="R319" s="40">
        <v>32265300</v>
      </c>
      <c r="S319" s="40">
        <v>18033220</v>
      </c>
      <c r="T319" s="40">
        <v>2119439</v>
      </c>
      <c r="U319" s="40">
        <v>15050795</v>
      </c>
      <c r="V319" s="40">
        <v>23137053</v>
      </c>
      <c r="W319" s="40">
        <v>7284746</v>
      </c>
      <c r="X319" s="40">
        <v>10147735</v>
      </c>
      <c r="Y319" s="40">
        <v>211285</v>
      </c>
      <c r="Z319" s="56">
        <v>126546948</v>
      </c>
    </row>
    <row r="320" spans="2:26">
      <c r="B320">
        <v>7367.4927299999999</v>
      </c>
      <c r="N320" s="59"/>
      <c r="O320" s="47" t="s">
        <v>722</v>
      </c>
      <c r="P320" s="40" t="s">
        <v>764</v>
      </c>
      <c r="Q320" s="40" t="s">
        <v>764</v>
      </c>
      <c r="R320" s="40" t="s">
        <v>764</v>
      </c>
      <c r="S320" s="40" t="s">
        <v>764</v>
      </c>
      <c r="T320" s="40" t="s">
        <v>764</v>
      </c>
      <c r="U320" s="40" t="s">
        <v>764</v>
      </c>
      <c r="V320" s="40" t="s">
        <v>764</v>
      </c>
      <c r="W320" s="40" t="s">
        <v>764</v>
      </c>
      <c r="X320" s="40" t="s">
        <v>764</v>
      </c>
      <c r="Y320" s="40" t="s">
        <v>764</v>
      </c>
      <c r="Z320" s="60">
        <v>984767930</v>
      </c>
    </row>
    <row r="321" spans="2:28" ht="24">
      <c r="B321">
        <v>7282.0081749999999</v>
      </c>
      <c r="N321" s="53"/>
      <c r="O321" s="44" t="s">
        <v>714</v>
      </c>
      <c r="P321" s="39">
        <v>11399338</v>
      </c>
      <c r="Q321" s="39">
        <v>23612159</v>
      </c>
      <c r="R321" s="39">
        <v>92592095</v>
      </c>
      <c r="S321" s="39">
        <v>34079008</v>
      </c>
      <c r="T321" s="39">
        <v>7154418</v>
      </c>
      <c r="U321" s="39">
        <v>46800197</v>
      </c>
      <c r="V321" s="39">
        <v>17469754</v>
      </c>
      <c r="W321" s="39">
        <v>9171891</v>
      </c>
      <c r="X321" s="39">
        <v>27459175</v>
      </c>
      <c r="Y321" s="39">
        <v>2809088</v>
      </c>
      <c r="Z321" s="54">
        <v>272547123</v>
      </c>
    </row>
    <row r="322" spans="2:28" ht="22.5">
      <c r="B322">
        <v>7197.5153650000002</v>
      </c>
      <c r="N322" s="55"/>
      <c r="O322" s="45" t="s">
        <v>716</v>
      </c>
      <c r="P322" s="40" t="s">
        <v>715</v>
      </c>
      <c r="Q322" s="40" t="s">
        <v>715</v>
      </c>
      <c r="R322" s="40" t="s">
        <v>715</v>
      </c>
      <c r="S322" s="40" t="s">
        <v>715</v>
      </c>
      <c r="T322" s="40" t="s">
        <v>715</v>
      </c>
      <c r="U322" s="40" t="s">
        <v>715</v>
      </c>
      <c r="V322" s="40" t="s">
        <v>715</v>
      </c>
      <c r="W322" s="40" t="s">
        <v>715</v>
      </c>
      <c r="X322" s="40" t="s">
        <v>715</v>
      </c>
      <c r="Y322" s="40" t="s">
        <v>715</v>
      </c>
      <c r="Z322" s="56" t="s">
        <v>715</v>
      </c>
    </row>
    <row r="323" spans="2:28" ht="24">
      <c r="B323">
        <v>7114.0030630000001</v>
      </c>
      <c r="N323" s="61">
        <v>16</v>
      </c>
      <c r="O323" s="45" t="s">
        <v>718</v>
      </c>
      <c r="P323" s="40">
        <v>30192110</v>
      </c>
      <c r="Q323" s="40">
        <v>77329067</v>
      </c>
      <c r="R323" s="40">
        <v>286740584</v>
      </c>
      <c r="S323" s="40">
        <v>126662677</v>
      </c>
      <c r="T323" s="40">
        <v>26874339</v>
      </c>
      <c r="U323" s="40">
        <v>144886041</v>
      </c>
      <c r="V323" s="40">
        <v>58139852</v>
      </c>
      <c r="W323" s="40">
        <v>27210929</v>
      </c>
      <c r="X323" s="40">
        <v>80198856</v>
      </c>
      <c r="Y323" s="40">
        <v>7193218</v>
      </c>
      <c r="Z323" s="56">
        <v>865427673</v>
      </c>
    </row>
    <row r="324" spans="2:28" ht="22.5">
      <c r="B324">
        <v>7031.4601300000004</v>
      </c>
      <c r="N324" s="58" t="s">
        <v>777</v>
      </c>
      <c r="O324" s="45" t="s">
        <v>720</v>
      </c>
      <c r="P324" s="40" t="s">
        <v>764</v>
      </c>
      <c r="Q324" s="40" t="s">
        <v>764</v>
      </c>
      <c r="R324" s="40" t="s">
        <v>764</v>
      </c>
      <c r="S324" s="40" t="s">
        <v>764</v>
      </c>
      <c r="T324" s="40" t="s">
        <v>764</v>
      </c>
      <c r="U324" s="40" t="s">
        <v>764</v>
      </c>
      <c r="V324" s="40" t="s">
        <v>764</v>
      </c>
      <c r="W324" s="40" t="s">
        <v>764</v>
      </c>
      <c r="X324" s="40" t="s">
        <v>764</v>
      </c>
      <c r="Y324" s="40" t="s">
        <v>764</v>
      </c>
      <c r="Z324" s="56">
        <v>26675608</v>
      </c>
    </row>
    <row r="325" spans="2:28">
      <c r="B325">
        <v>6949.8755220000003</v>
      </c>
      <c r="N325" s="55"/>
      <c r="O325" s="45" t="s">
        <v>721</v>
      </c>
      <c r="P325" s="40">
        <v>6747618</v>
      </c>
      <c r="Q325" s="40">
        <v>11581884</v>
      </c>
      <c r="R325" s="40">
        <v>34394592</v>
      </c>
      <c r="S325" s="40">
        <v>19554744</v>
      </c>
      <c r="T325" s="40">
        <v>2061975</v>
      </c>
      <c r="U325" s="40">
        <v>15526615</v>
      </c>
      <c r="V325" s="40">
        <v>23457438</v>
      </c>
      <c r="W325" s="40">
        <v>7244837</v>
      </c>
      <c r="X325" s="40">
        <v>10285405</v>
      </c>
      <c r="Y325" s="40">
        <v>190661</v>
      </c>
      <c r="Z325" s="56">
        <v>131045769</v>
      </c>
    </row>
    <row r="326" spans="2:28">
      <c r="B326">
        <v>6869.2382820000003</v>
      </c>
      <c r="N326" s="59"/>
      <c r="O326" s="47" t="s">
        <v>722</v>
      </c>
      <c r="P326" s="40" t="s">
        <v>764</v>
      </c>
      <c r="Q326" s="40" t="s">
        <v>764</v>
      </c>
      <c r="R326" s="40" t="s">
        <v>764</v>
      </c>
      <c r="S326" s="40" t="s">
        <v>764</v>
      </c>
      <c r="T326" s="40" t="s">
        <v>764</v>
      </c>
      <c r="U326" s="40" t="s">
        <v>764</v>
      </c>
      <c r="V326" s="40" t="s">
        <v>764</v>
      </c>
      <c r="W326" s="40" t="s">
        <v>764</v>
      </c>
      <c r="X326" s="40" t="s">
        <v>764</v>
      </c>
      <c r="Y326" s="40" t="s">
        <v>764</v>
      </c>
      <c r="Z326" s="60">
        <v>1023149050</v>
      </c>
      <c r="AB326">
        <f>+Z326*1000*1000/365/24/1000/10000</f>
        <v>11679.783675799086</v>
      </c>
    </row>
    <row r="327" spans="2:28" ht="24">
      <c r="B327">
        <v>6789.5375409999997</v>
      </c>
      <c r="N327" s="53"/>
      <c r="O327" s="44" t="s">
        <v>714</v>
      </c>
      <c r="P327" s="39">
        <v>11540666</v>
      </c>
      <c r="Q327" s="39">
        <v>24355648</v>
      </c>
      <c r="R327" s="39">
        <v>95186355</v>
      </c>
      <c r="S327" s="39">
        <v>35290519</v>
      </c>
      <c r="T327" s="39">
        <v>7505101</v>
      </c>
      <c r="U327" s="39">
        <v>48719506</v>
      </c>
      <c r="V327" s="39">
        <v>18140335</v>
      </c>
      <c r="W327" s="39">
        <v>9410149</v>
      </c>
      <c r="X327" s="39">
        <v>28240720</v>
      </c>
      <c r="Y327" s="39">
        <v>2900192</v>
      </c>
      <c r="Z327" s="54">
        <v>281289191</v>
      </c>
    </row>
    <row r="328" spans="2:28" ht="22.5">
      <c r="B328">
        <v>6710.7625109999999</v>
      </c>
      <c r="N328" s="55"/>
      <c r="O328" s="45" t="s">
        <v>716</v>
      </c>
      <c r="P328" s="40" t="s">
        <v>715</v>
      </c>
      <c r="Q328" s="40" t="s">
        <v>715</v>
      </c>
      <c r="R328" s="40" t="s">
        <v>715</v>
      </c>
      <c r="S328" s="40" t="s">
        <v>715</v>
      </c>
      <c r="T328" s="40" t="s">
        <v>715</v>
      </c>
      <c r="U328" s="40" t="s">
        <v>715</v>
      </c>
      <c r="V328" s="40" t="s">
        <v>715</v>
      </c>
      <c r="W328" s="40" t="s">
        <v>715</v>
      </c>
      <c r="X328" s="40" t="s">
        <v>715</v>
      </c>
      <c r="Y328" s="40" t="s">
        <v>715</v>
      </c>
      <c r="Z328" s="56" t="s">
        <v>715</v>
      </c>
    </row>
    <row r="329" spans="2:28" ht="24">
      <c r="B329">
        <v>6632.9024950000003</v>
      </c>
      <c r="N329" s="61">
        <v>17</v>
      </c>
      <c r="O329" s="45" t="s">
        <v>718</v>
      </c>
      <c r="P329" s="40">
        <v>30833434</v>
      </c>
      <c r="Q329" s="40">
        <v>79664290</v>
      </c>
      <c r="R329" s="40">
        <v>288654751</v>
      </c>
      <c r="S329" s="40">
        <v>130561203</v>
      </c>
      <c r="T329" s="40">
        <v>27966251</v>
      </c>
      <c r="U329" s="40">
        <v>147108037</v>
      </c>
      <c r="V329" s="40">
        <v>59501150</v>
      </c>
      <c r="W329" s="40">
        <v>27967611</v>
      </c>
      <c r="X329" s="40">
        <v>82955523</v>
      </c>
      <c r="Y329" s="40">
        <v>7346368</v>
      </c>
      <c r="Z329" s="56">
        <v>882558618</v>
      </c>
    </row>
    <row r="330" spans="2:28" ht="22.5">
      <c r="B330">
        <v>6555.9468790000001</v>
      </c>
      <c r="N330" s="58" t="s">
        <v>778</v>
      </c>
      <c r="O330" s="45" t="s">
        <v>720</v>
      </c>
      <c r="P330" s="40" t="s">
        <v>764</v>
      </c>
      <c r="Q330" s="40" t="s">
        <v>764</v>
      </c>
      <c r="R330" s="40" t="s">
        <v>764</v>
      </c>
      <c r="S330" s="40" t="s">
        <v>764</v>
      </c>
      <c r="T330" s="40" t="s">
        <v>764</v>
      </c>
      <c r="U330" s="40" t="s">
        <v>764</v>
      </c>
      <c r="V330" s="40" t="s">
        <v>764</v>
      </c>
      <c r="W330" s="40" t="s">
        <v>764</v>
      </c>
      <c r="X330" s="40" t="s">
        <v>764</v>
      </c>
      <c r="Y330" s="40" t="s">
        <v>764</v>
      </c>
      <c r="Z330" s="56">
        <v>35706234</v>
      </c>
    </row>
    <row r="331" spans="2:28">
      <c r="B331">
        <v>6479.8851430000004</v>
      </c>
      <c r="N331" s="55"/>
      <c r="O331" s="45" t="s">
        <v>721</v>
      </c>
      <c r="P331" s="40">
        <v>5637440</v>
      </c>
      <c r="Q331" s="40">
        <v>11083057</v>
      </c>
      <c r="R331" s="40">
        <v>34715773</v>
      </c>
      <c r="S331" s="40">
        <v>19018925</v>
      </c>
      <c r="T331" s="40">
        <v>1932741</v>
      </c>
      <c r="U331" s="40">
        <v>15274685</v>
      </c>
      <c r="V331" s="40">
        <v>23752252</v>
      </c>
      <c r="W331" s="40">
        <v>4130934</v>
      </c>
      <c r="X331" s="40">
        <v>9788492</v>
      </c>
      <c r="Y331" s="40">
        <v>200761</v>
      </c>
      <c r="Z331" s="56">
        <v>125535060</v>
      </c>
    </row>
    <row r="332" spans="2:28">
      <c r="B332">
        <v>6404.7068579999996</v>
      </c>
      <c r="N332" s="59"/>
      <c r="O332" s="47" t="s">
        <v>722</v>
      </c>
      <c r="P332" s="40" t="s">
        <v>764</v>
      </c>
      <c r="Q332" s="40" t="s">
        <v>764</v>
      </c>
      <c r="R332" s="40" t="s">
        <v>764</v>
      </c>
      <c r="S332" s="40" t="s">
        <v>764</v>
      </c>
      <c r="T332" s="40" t="s">
        <v>764</v>
      </c>
      <c r="U332" s="40" t="s">
        <v>764</v>
      </c>
      <c r="V332" s="40" t="s">
        <v>764</v>
      </c>
      <c r="W332" s="40" t="s">
        <v>764</v>
      </c>
      <c r="X332" s="40" t="s">
        <v>764</v>
      </c>
      <c r="Y332" s="40" t="s">
        <v>764</v>
      </c>
      <c r="Z332" s="60">
        <v>1043799912</v>
      </c>
      <c r="AB332">
        <f>+Z332*1000*1000/365/24/1000/10000</f>
        <v>11915.52410958904</v>
      </c>
    </row>
    <row r="333" spans="2:28" ht="24">
      <c r="B333">
        <v>6330.4016970000002</v>
      </c>
      <c r="N333" s="53"/>
      <c r="O333" s="44" t="s">
        <v>714</v>
      </c>
      <c r="P333" s="39">
        <v>11640297</v>
      </c>
      <c r="Q333" s="39">
        <v>24290903</v>
      </c>
      <c r="R333" s="39">
        <v>93206642</v>
      </c>
      <c r="S333" s="39">
        <v>34753545</v>
      </c>
      <c r="T333" s="39">
        <v>7513527</v>
      </c>
      <c r="U333" s="39">
        <v>48360260</v>
      </c>
      <c r="V333" s="39">
        <v>18136129</v>
      </c>
      <c r="W333" s="39">
        <v>9325210</v>
      </c>
      <c r="X333" s="39">
        <v>28203136</v>
      </c>
      <c r="Y333" s="39">
        <v>2881183</v>
      </c>
      <c r="Z333" s="54">
        <v>278310832</v>
      </c>
    </row>
    <row r="334" spans="2:28" ht="22.5">
      <c r="B334">
        <v>6256.9594340000003</v>
      </c>
      <c r="N334" s="55"/>
      <c r="O334" s="45" t="s">
        <v>716</v>
      </c>
      <c r="P334" s="40" t="s">
        <v>715</v>
      </c>
      <c r="Q334" s="40" t="s">
        <v>715</v>
      </c>
      <c r="R334" s="40" t="s">
        <v>715</v>
      </c>
      <c r="S334" s="40" t="s">
        <v>715</v>
      </c>
      <c r="T334" s="40" t="s">
        <v>715</v>
      </c>
      <c r="U334" s="40" t="s">
        <v>715</v>
      </c>
      <c r="V334" s="40" t="s">
        <v>715</v>
      </c>
      <c r="W334" s="40" t="s">
        <v>715</v>
      </c>
      <c r="X334" s="40" t="s">
        <v>715</v>
      </c>
      <c r="Y334" s="40" t="s">
        <v>715</v>
      </c>
      <c r="Z334" s="56" t="s">
        <v>715</v>
      </c>
    </row>
    <row r="335" spans="2:28" ht="24">
      <c r="B335">
        <v>6184.369952</v>
      </c>
      <c r="N335" s="61">
        <v>18</v>
      </c>
      <c r="O335" s="45" t="s">
        <v>718</v>
      </c>
      <c r="P335" s="40">
        <v>31511774</v>
      </c>
      <c r="Q335" s="40">
        <v>80949909</v>
      </c>
      <c r="R335" s="40">
        <v>287621627</v>
      </c>
      <c r="S335" s="40">
        <v>132687467</v>
      </c>
      <c r="T335" s="40">
        <v>28200422</v>
      </c>
      <c r="U335" s="40">
        <v>147256660</v>
      </c>
      <c r="V335" s="40">
        <v>61259480</v>
      </c>
      <c r="W335" s="40">
        <v>28160564</v>
      </c>
      <c r="X335" s="40">
        <v>84399070</v>
      </c>
      <c r="Y335" s="40">
        <v>7375805</v>
      </c>
      <c r="Z335" s="56">
        <v>889422778</v>
      </c>
    </row>
    <row r="336" spans="2:28" ht="22.5">
      <c r="B336">
        <v>6112.623243</v>
      </c>
      <c r="N336" s="58" t="s">
        <v>779</v>
      </c>
      <c r="O336" s="45" t="s">
        <v>720</v>
      </c>
      <c r="P336" s="40" t="s">
        <v>764</v>
      </c>
      <c r="Q336" s="40" t="s">
        <v>764</v>
      </c>
      <c r="R336" s="40" t="s">
        <v>764</v>
      </c>
      <c r="S336" s="40" t="s">
        <v>764</v>
      </c>
      <c r="T336" s="40" t="s">
        <v>764</v>
      </c>
      <c r="U336" s="40" t="s">
        <v>764</v>
      </c>
      <c r="V336" s="40" t="s">
        <v>764</v>
      </c>
      <c r="W336" s="40" t="s">
        <v>764</v>
      </c>
      <c r="X336" s="40" t="s">
        <v>764</v>
      </c>
      <c r="Y336" s="40" t="s">
        <v>764</v>
      </c>
      <c r="Z336" s="56">
        <v>37718123</v>
      </c>
    </row>
    <row r="337" spans="2:28">
      <c r="B337">
        <v>6041.7094139999999</v>
      </c>
      <c r="N337" s="55"/>
      <c r="O337" s="45" t="s">
        <v>721</v>
      </c>
      <c r="P337" s="40">
        <v>5405867</v>
      </c>
      <c r="Q337" s="40">
        <v>11199893</v>
      </c>
      <c r="R337" s="40">
        <v>33565302.100000009</v>
      </c>
      <c r="S337" s="40">
        <v>18379918</v>
      </c>
      <c r="T337" s="40">
        <v>1741323</v>
      </c>
      <c r="U337" s="40">
        <v>14782094</v>
      </c>
      <c r="V337" s="40">
        <v>22913988</v>
      </c>
      <c r="W337" s="40">
        <v>3866163</v>
      </c>
      <c r="X337" s="40">
        <v>9092835</v>
      </c>
      <c r="Y337" s="40">
        <v>219782</v>
      </c>
      <c r="Z337" s="56">
        <v>121167165.10000001</v>
      </c>
    </row>
    <row r="338" spans="2:28">
      <c r="B338">
        <v>5971.6186870000001</v>
      </c>
      <c r="N338" s="59"/>
      <c r="O338" s="47" t="s">
        <v>722</v>
      </c>
      <c r="P338" s="40" t="s">
        <v>764</v>
      </c>
      <c r="Q338" s="40" t="s">
        <v>764</v>
      </c>
      <c r="R338" s="40" t="s">
        <v>764</v>
      </c>
      <c r="S338" s="40" t="s">
        <v>764</v>
      </c>
      <c r="T338" s="40" t="s">
        <v>764</v>
      </c>
      <c r="U338" s="40" t="s">
        <v>764</v>
      </c>
      <c r="V338" s="40" t="s">
        <v>764</v>
      </c>
      <c r="W338" s="40" t="s">
        <v>764</v>
      </c>
      <c r="X338" s="40" t="s">
        <v>764</v>
      </c>
      <c r="Y338" s="40" t="s">
        <v>764</v>
      </c>
      <c r="Z338" s="60">
        <v>1048308066.1</v>
      </c>
      <c r="AB338">
        <f>+Z338*1000*1000/365/24/1000/10000</f>
        <v>11966.987055936073</v>
      </c>
    </row>
    <row r="339" spans="2:28" ht="24">
      <c r="B339">
        <v>5902.3414009999997</v>
      </c>
      <c r="N339" s="53"/>
      <c r="O339" s="44" t="s">
        <v>714</v>
      </c>
      <c r="P339" s="39">
        <v>11795319</v>
      </c>
      <c r="Q339" s="39">
        <v>25072893</v>
      </c>
      <c r="R339" s="39">
        <v>97600171</v>
      </c>
      <c r="S339" s="39">
        <v>36125303</v>
      </c>
      <c r="T339" s="39">
        <v>7912795</v>
      </c>
      <c r="U339" s="39">
        <v>50181561</v>
      </c>
      <c r="V339" s="39">
        <v>18889260</v>
      </c>
      <c r="W339" s="39">
        <v>9651430</v>
      </c>
      <c r="X339" s="39">
        <v>29549831</v>
      </c>
      <c r="Y339" s="39">
        <v>2944409</v>
      </c>
      <c r="Z339" s="54">
        <v>289722972</v>
      </c>
    </row>
    <row r="340" spans="2:28" ht="22.5">
      <c r="B340">
        <v>5833.868015</v>
      </c>
      <c r="N340" s="55"/>
      <c r="O340" s="45" t="s">
        <v>716</v>
      </c>
      <c r="P340" s="40" t="s">
        <v>715</v>
      </c>
      <c r="Q340" s="40" t="s">
        <v>715</v>
      </c>
      <c r="R340" s="40" t="s">
        <v>715</v>
      </c>
      <c r="S340" s="40" t="s">
        <v>715</v>
      </c>
      <c r="T340" s="40" t="s">
        <v>715</v>
      </c>
      <c r="U340" s="40" t="s">
        <v>715</v>
      </c>
      <c r="V340" s="40" t="s">
        <v>715</v>
      </c>
      <c r="W340" s="40" t="s">
        <v>715</v>
      </c>
      <c r="X340" s="40" t="s">
        <v>715</v>
      </c>
      <c r="Y340" s="40" t="s">
        <v>715</v>
      </c>
      <c r="Z340" s="56" t="s">
        <v>715</v>
      </c>
    </row>
    <row r="341" spans="2:28" ht="24">
      <c r="B341">
        <v>5766.189104</v>
      </c>
      <c r="N341" s="61">
        <v>19</v>
      </c>
      <c r="O341" s="45" t="s">
        <v>718</v>
      </c>
      <c r="P341" s="40">
        <v>32444990</v>
      </c>
      <c r="Q341" s="40">
        <v>84071709</v>
      </c>
      <c r="R341" s="40">
        <v>297396731</v>
      </c>
      <c r="S341" s="40">
        <v>137483691</v>
      </c>
      <c r="T341" s="40">
        <v>29304621</v>
      </c>
      <c r="U341" s="40">
        <v>150422404</v>
      </c>
      <c r="V341" s="40">
        <v>63578625</v>
      </c>
      <c r="W341" s="40">
        <v>29268787</v>
      </c>
      <c r="X341" s="40">
        <v>88081589</v>
      </c>
      <c r="Y341" s="40">
        <v>7490744</v>
      </c>
      <c r="Z341" s="56">
        <v>919543891</v>
      </c>
    </row>
    <row r="342" spans="2:28" ht="22.5">
      <c r="B342">
        <v>5699.2953639999996</v>
      </c>
      <c r="N342" s="58" t="s">
        <v>780</v>
      </c>
      <c r="O342" s="45" t="s">
        <v>720</v>
      </c>
      <c r="P342" s="40" t="s">
        <v>764</v>
      </c>
      <c r="Q342" s="40" t="s">
        <v>764</v>
      </c>
      <c r="R342" s="40" t="s">
        <v>764</v>
      </c>
      <c r="S342" s="40" t="s">
        <v>764</v>
      </c>
      <c r="T342" s="40" t="s">
        <v>764</v>
      </c>
      <c r="U342" s="40" t="s">
        <v>764</v>
      </c>
      <c r="V342" s="40" t="s">
        <v>764</v>
      </c>
      <c r="W342" s="40" t="s">
        <v>764</v>
      </c>
      <c r="X342" s="40" t="s">
        <v>764</v>
      </c>
      <c r="Y342" s="40" t="s">
        <v>764</v>
      </c>
      <c r="Z342" s="56">
        <v>40117125</v>
      </c>
    </row>
    <row r="343" spans="2:28">
      <c r="B343">
        <v>5633.177608</v>
      </c>
      <c r="N343" s="55"/>
      <c r="O343" s="45" t="s">
        <v>721</v>
      </c>
      <c r="P343" s="40">
        <v>5255232</v>
      </c>
      <c r="Q343" s="40">
        <v>10174298</v>
      </c>
      <c r="R343" s="40">
        <v>32273869</v>
      </c>
      <c r="S343" s="40">
        <v>17974245</v>
      </c>
      <c r="T343" s="40">
        <v>1602825</v>
      </c>
      <c r="U343" s="40">
        <v>14887022</v>
      </c>
      <c r="V343" s="40">
        <v>22205766</v>
      </c>
      <c r="W343" s="40">
        <v>4252016</v>
      </c>
      <c r="X343" s="40">
        <v>8997219</v>
      </c>
      <c r="Y343" s="40">
        <v>208683</v>
      </c>
      <c r="Z343" s="56">
        <v>117831175</v>
      </c>
    </row>
    <row r="344" spans="2:28">
      <c r="B344">
        <v>5567.8267660000001</v>
      </c>
      <c r="N344" s="59"/>
      <c r="O344" s="47" t="s">
        <v>722</v>
      </c>
      <c r="P344" s="40" t="s">
        <v>764</v>
      </c>
      <c r="Q344" s="40" t="s">
        <v>764</v>
      </c>
      <c r="R344" s="40" t="s">
        <v>764</v>
      </c>
      <c r="S344" s="40" t="s">
        <v>764</v>
      </c>
      <c r="T344" s="40" t="s">
        <v>764</v>
      </c>
      <c r="U344" s="40" t="s">
        <v>764</v>
      </c>
      <c r="V344" s="40" t="s">
        <v>764</v>
      </c>
      <c r="W344" s="40" t="s">
        <v>764</v>
      </c>
      <c r="X344" s="40" t="s">
        <v>764</v>
      </c>
      <c r="Y344" s="40" t="s">
        <v>764</v>
      </c>
      <c r="Z344" s="60">
        <v>1077492191</v>
      </c>
      <c r="AB344">
        <f>+Z344*1000*1000/365/24/1000/10000</f>
        <v>12300.139166666668</v>
      </c>
    </row>
    <row r="345" spans="2:28" ht="24">
      <c r="B345">
        <v>5503.2338840000002</v>
      </c>
      <c r="N345" s="53"/>
      <c r="O345" s="44" t="s">
        <v>714</v>
      </c>
      <c r="P345" s="39">
        <v>11638549</v>
      </c>
      <c r="Q345" s="39">
        <v>24678996</v>
      </c>
      <c r="R345" s="39">
        <v>96058614</v>
      </c>
      <c r="S345" s="39">
        <v>35335648</v>
      </c>
      <c r="T345" s="39">
        <v>7902300</v>
      </c>
      <c r="U345" s="39">
        <v>49226556</v>
      </c>
      <c r="V345" s="39">
        <v>18737411</v>
      </c>
      <c r="W345" s="39">
        <v>9564520</v>
      </c>
      <c r="X345" s="39">
        <v>29253915</v>
      </c>
      <c r="Y345" s="39">
        <v>2886893</v>
      </c>
      <c r="Z345" s="54">
        <v>285283402</v>
      </c>
    </row>
    <row r="346" spans="2:28" ht="22.5">
      <c r="B346">
        <v>5439.3901210000004</v>
      </c>
      <c r="N346" s="55"/>
      <c r="O346" s="45" t="s">
        <v>716</v>
      </c>
      <c r="P346" s="40" t="s">
        <v>715</v>
      </c>
      <c r="Q346" s="40" t="s">
        <v>715</v>
      </c>
      <c r="R346" s="40" t="s">
        <v>715</v>
      </c>
      <c r="S346" s="40" t="s">
        <v>715</v>
      </c>
      <c r="T346" s="40" t="s">
        <v>715</v>
      </c>
      <c r="U346" s="40" t="s">
        <v>715</v>
      </c>
      <c r="V346" s="40" t="s">
        <v>715</v>
      </c>
      <c r="W346" s="40" t="s">
        <v>715</v>
      </c>
      <c r="X346" s="40" t="s">
        <v>715</v>
      </c>
      <c r="Y346" s="40" t="s">
        <v>715</v>
      </c>
      <c r="Z346" s="56" t="s">
        <v>715</v>
      </c>
    </row>
    <row r="347" spans="2:28" ht="24">
      <c r="B347">
        <v>5376.2867500000002</v>
      </c>
      <c r="N347" s="61">
        <v>20</v>
      </c>
      <c r="O347" s="45" t="s">
        <v>718</v>
      </c>
      <c r="P347" s="40">
        <v>31838532</v>
      </c>
      <c r="Q347" s="40">
        <v>81101278</v>
      </c>
      <c r="R347" s="40">
        <v>288956373</v>
      </c>
      <c r="S347" s="40">
        <v>129734073</v>
      </c>
      <c r="T347" s="40">
        <v>28154209</v>
      </c>
      <c r="U347" s="40">
        <v>145867495</v>
      </c>
      <c r="V347" s="40">
        <v>61222218</v>
      </c>
      <c r="W347" s="40">
        <v>28701312</v>
      </c>
      <c r="X347" s="40">
        <v>85883036</v>
      </c>
      <c r="Y347" s="40">
        <v>7476118</v>
      </c>
      <c r="Z347" s="56">
        <v>888934644</v>
      </c>
    </row>
    <row r="348" spans="2:28" ht="22.5">
      <c r="B348">
        <v>5313.9151529999999</v>
      </c>
      <c r="N348" s="58" t="s">
        <v>781</v>
      </c>
      <c r="O348" s="45" t="s">
        <v>720</v>
      </c>
      <c r="P348" s="40" t="s">
        <v>764</v>
      </c>
      <c r="Q348" s="40" t="s">
        <v>764</v>
      </c>
      <c r="R348" s="40" t="s">
        <v>764</v>
      </c>
      <c r="S348" s="40" t="s">
        <v>764</v>
      </c>
      <c r="T348" s="40" t="s">
        <v>764</v>
      </c>
      <c r="U348" s="40" t="s">
        <v>764</v>
      </c>
      <c r="V348" s="40" t="s">
        <v>764</v>
      </c>
      <c r="W348" s="40" t="s">
        <v>764</v>
      </c>
      <c r="X348" s="40" t="s">
        <v>764</v>
      </c>
      <c r="Y348" s="40" t="s">
        <v>764</v>
      </c>
      <c r="Z348" s="56">
        <v>36568394</v>
      </c>
    </row>
    <row r="349" spans="2:28">
      <c r="B349">
        <v>5252.2668229999999</v>
      </c>
      <c r="N349" s="55"/>
      <c r="O349" s="45" t="s">
        <v>721</v>
      </c>
      <c r="P349" s="40">
        <v>4842297</v>
      </c>
      <c r="Q349" s="40">
        <v>9256356</v>
      </c>
      <c r="R349" s="40">
        <v>30534569</v>
      </c>
      <c r="S349" s="40">
        <v>16932510</v>
      </c>
      <c r="T349" s="40">
        <v>1323455</v>
      </c>
      <c r="U349" s="40">
        <v>13456040</v>
      </c>
      <c r="V349" s="40">
        <v>20682369</v>
      </c>
      <c r="W349" s="40">
        <v>4416688</v>
      </c>
      <c r="X349" s="40">
        <v>8412756</v>
      </c>
      <c r="Y349" s="40">
        <v>172323</v>
      </c>
      <c r="Z349" s="56">
        <v>110029363</v>
      </c>
    </row>
    <row r="350" spans="2:28">
      <c r="B350">
        <v>5191.3333570000004</v>
      </c>
      <c r="N350" s="59"/>
      <c r="O350" s="47" t="s">
        <v>722</v>
      </c>
      <c r="P350" s="40" t="s">
        <v>764</v>
      </c>
      <c r="Q350" s="40" t="s">
        <v>764</v>
      </c>
      <c r="R350" s="40" t="s">
        <v>764</v>
      </c>
      <c r="S350" s="40" t="s">
        <v>764</v>
      </c>
      <c r="T350" s="40" t="s">
        <v>764</v>
      </c>
      <c r="U350" s="40" t="s">
        <v>764</v>
      </c>
      <c r="V350" s="40" t="s">
        <v>764</v>
      </c>
      <c r="W350" s="40" t="s">
        <v>764</v>
      </c>
      <c r="X350" s="40" t="s">
        <v>764</v>
      </c>
      <c r="Y350" s="40" t="s">
        <v>764</v>
      </c>
      <c r="Z350" s="60">
        <v>1035532401</v>
      </c>
      <c r="AB350">
        <f>+Z350*1000*1000/365/24/1000/10000</f>
        <v>11821.146130136987</v>
      </c>
    </row>
    <row r="351" spans="2:28" ht="24">
      <c r="B351">
        <v>5131.1064589999996</v>
      </c>
      <c r="N351" s="53"/>
      <c r="O351" s="44" t="s">
        <v>714</v>
      </c>
      <c r="P351" s="39">
        <v>11875460</v>
      </c>
      <c r="Q351" s="39">
        <v>25036076</v>
      </c>
      <c r="R351" s="39">
        <v>96089156</v>
      </c>
      <c r="S351" s="39">
        <v>35029398</v>
      </c>
      <c r="T351" s="39">
        <v>7994834</v>
      </c>
      <c r="U351" s="39">
        <v>48841093</v>
      </c>
      <c r="V351" s="39">
        <v>18546761</v>
      </c>
      <c r="W351" s="39">
        <v>9464024</v>
      </c>
      <c r="X351" s="39">
        <v>29172062</v>
      </c>
      <c r="Y351" s="39">
        <v>2915554</v>
      </c>
      <c r="Z351" s="54">
        <v>284964418</v>
      </c>
    </row>
    <row r="352" spans="2:28" ht="22.5">
      <c r="B352">
        <v>5071.577937</v>
      </c>
      <c r="N352" s="55"/>
      <c r="O352" s="45" t="s">
        <v>716</v>
      </c>
      <c r="P352" s="40" t="s">
        <v>715</v>
      </c>
      <c r="Q352" s="40" t="s">
        <v>715</v>
      </c>
      <c r="R352" s="40" t="s">
        <v>715</v>
      </c>
      <c r="S352" s="40" t="s">
        <v>715</v>
      </c>
      <c r="T352" s="40" t="s">
        <v>715</v>
      </c>
      <c r="U352" s="40" t="s">
        <v>715</v>
      </c>
      <c r="V352" s="40" t="s">
        <v>715</v>
      </c>
      <c r="W352" s="40" t="s">
        <v>715</v>
      </c>
      <c r="X352" s="40" t="s">
        <v>715</v>
      </c>
      <c r="Y352" s="40" t="s">
        <v>715</v>
      </c>
      <c r="Z352" s="56" t="s">
        <v>715</v>
      </c>
    </row>
    <row r="353" spans="2:28" ht="24">
      <c r="B353">
        <v>5012.7396980000003</v>
      </c>
      <c r="N353" s="61">
        <v>21</v>
      </c>
      <c r="O353" s="45" t="s">
        <v>718</v>
      </c>
      <c r="P353" s="40">
        <v>31450859</v>
      </c>
      <c r="Q353" s="40">
        <v>78991684</v>
      </c>
      <c r="R353" s="40">
        <v>280167440</v>
      </c>
      <c r="S353" s="40">
        <v>122848991</v>
      </c>
      <c r="T353" s="40">
        <v>27175151</v>
      </c>
      <c r="U353" s="40">
        <v>141604527</v>
      </c>
      <c r="V353" s="40">
        <v>57911085</v>
      </c>
      <c r="W353" s="40">
        <v>27496151</v>
      </c>
      <c r="X353" s="40">
        <v>83391667</v>
      </c>
      <c r="Y353" s="40">
        <v>7478367</v>
      </c>
      <c r="Z353" s="56">
        <v>858515922</v>
      </c>
    </row>
    <row r="354" spans="2:28" ht="22.5">
      <c r="B354">
        <v>4954.5837510000001</v>
      </c>
      <c r="N354" s="58" t="s">
        <v>782</v>
      </c>
      <c r="O354" s="45" t="s">
        <v>720</v>
      </c>
      <c r="P354" s="40" t="s">
        <v>764</v>
      </c>
      <c r="Q354" s="40" t="s">
        <v>764</v>
      </c>
      <c r="R354" s="40" t="s">
        <v>764</v>
      </c>
      <c r="S354" s="40" t="s">
        <v>764</v>
      </c>
      <c r="T354" s="40" t="s">
        <v>764</v>
      </c>
      <c r="U354" s="40" t="s">
        <v>764</v>
      </c>
      <c r="V354" s="40" t="s">
        <v>764</v>
      </c>
      <c r="W354" s="40" t="s">
        <v>764</v>
      </c>
      <c r="X354" s="40" t="s">
        <v>764</v>
      </c>
      <c r="Y354" s="40" t="s">
        <v>764</v>
      </c>
      <c r="Z354" s="56">
        <v>38152289</v>
      </c>
    </row>
    <row r="355" spans="2:28">
      <c r="B355">
        <v>4897.1022030000004</v>
      </c>
      <c r="N355" s="55"/>
      <c r="O355" s="45" t="s">
        <v>721</v>
      </c>
      <c r="P355" s="40">
        <v>4567142</v>
      </c>
      <c r="Q355" s="40">
        <v>7872252</v>
      </c>
      <c r="R355" s="40">
        <v>30417368</v>
      </c>
      <c r="S355" s="40">
        <v>15641901</v>
      </c>
      <c r="T355" s="40">
        <v>1078623</v>
      </c>
      <c r="U355" s="40">
        <v>12846368</v>
      </c>
      <c r="V355" s="40">
        <v>21047500</v>
      </c>
      <c r="W355" s="40">
        <v>4339851</v>
      </c>
      <c r="X355" s="40">
        <v>8184703</v>
      </c>
      <c r="Y355" s="40">
        <v>158159</v>
      </c>
      <c r="Z355" s="56">
        <v>106153867</v>
      </c>
    </row>
    <row r="356" spans="2:28">
      <c r="B356">
        <v>4840.287257</v>
      </c>
      <c r="N356" s="59"/>
      <c r="O356" s="47" t="s">
        <v>722</v>
      </c>
      <c r="P356" s="40" t="s">
        <v>764</v>
      </c>
      <c r="Q356" s="40" t="s">
        <v>764</v>
      </c>
      <c r="R356" s="40" t="s">
        <v>764</v>
      </c>
      <c r="S356" s="40" t="s">
        <v>764</v>
      </c>
      <c r="T356" s="40" t="s">
        <v>764</v>
      </c>
      <c r="U356" s="40" t="s">
        <v>764</v>
      </c>
      <c r="V356" s="40" t="s">
        <v>764</v>
      </c>
      <c r="W356" s="40" t="s">
        <v>764</v>
      </c>
      <c r="X356" s="40" t="s">
        <v>764</v>
      </c>
      <c r="Y356" s="40" t="s">
        <v>764</v>
      </c>
      <c r="Z356" s="60">
        <v>1002822078</v>
      </c>
      <c r="AB356">
        <f>+Z356*1000*1000/365/24/1000/10000</f>
        <v>11447.740616438356</v>
      </c>
    </row>
    <row r="357" spans="2:28" ht="24">
      <c r="B357">
        <v>4784.1312099999996</v>
      </c>
      <c r="N357" s="53"/>
      <c r="O357" s="44" t="s">
        <v>714</v>
      </c>
      <c r="P357" s="49">
        <v>12124433</v>
      </c>
      <c r="Q357" s="39">
        <v>26323482</v>
      </c>
      <c r="R357" s="50">
        <v>103422108</v>
      </c>
      <c r="S357" s="39">
        <v>37256053</v>
      </c>
      <c r="T357" s="39">
        <v>8661921</v>
      </c>
      <c r="U357" s="39">
        <v>52315580</v>
      </c>
      <c r="V357" s="39">
        <v>19854689</v>
      </c>
      <c r="W357" s="39">
        <v>10130108</v>
      </c>
      <c r="X357" s="39">
        <v>31150452</v>
      </c>
      <c r="Y357" s="49">
        <v>2990871</v>
      </c>
      <c r="Z357" s="62">
        <v>304229697</v>
      </c>
    </row>
    <row r="358" spans="2:28" ht="22.5">
      <c r="B358">
        <v>4728.6264529999999</v>
      </c>
      <c r="N358" s="55"/>
      <c r="O358" s="45" t="s">
        <v>716</v>
      </c>
      <c r="P358" s="46" t="s">
        <v>715</v>
      </c>
      <c r="Q358" s="40" t="s">
        <v>715</v>
      </c>
      <c r="R358" s="48" t="s">
        <v>715</v>
      </c>
      <c r="S358" s="40" t="s">
        <v>715</v>
      </c>
      <c r="T358" s="40" t="s">
        <v>715</v>
      </c>
      <c r="U358" s="40" t="s">
        <v>715</v>
      </c>
      <c r="V358" s="40" t="s">
        <v>715</v>
      </c>
      <c r="W358" s="40" t="s">
        <v>715</v>
      </c>
      <c r="X358" s="40" t="s">
        <v>715</v>
      </c>
      <c r="Y358" s="46" t="s">
        <v>715</v>
      </c>
      <c r="Z358" s="56" t="s">
        <v>715</v>
      </c>
    </row>
    <row r="359" spans="2:28" ht="24">
      <c r="B359">
        <v>4673.7654689999999</v>
      </c>
      <c r="N359" s="61">
        <v>22</v>
      </c>
      <c r="O359" s="45" t="s">
        <v>718</v>
      </c>
      <c r="P359" s="46">
        <v>32302410</v>
      </c>
      <c r="Q359" s="40">
        <v>82705754</v>
      </c>
      <c r="R359" s="48">
        <v>293386665</v>
      </c>
      <c r="S359" s="40">
        <v>130911393</v>
      </c>
      <c r="T359" s="40">
        <v>29543304</v>
      </c>
      <c r="U359" s="40">
        <v>151077769</v>
      </c>
      <c r="V359" s="40">
        <v>62395141</v>
      </c>
      <c r="W359" s="40">
        <v>29100358</v>
      </c>
      <c r="X359" s="40">
        <v>87473783</v>
      </c>
      <c r="Y359" s="46">
        <v>7521235</v>
      </c>
      <c r="Z359" s="63">
        <v>906417245</v>
      </c>
    </row>
    <row r="360" spans="2:28" ht="22.5">
      <c r="B360">
        <v>4619.5408260000004</v>
      </c>
      <c r="N360" s="58" t="s">
        <v>783</v>
      </c>
      <c r="O360" s="45" t="s">
        <v>720</v>
      </c>
      <c r="P360" s="40" t="s">
        <v>764</v>
      </c>
      <c r="Q360" s="40" t="s">
        <v>764</v>
      </c>
      <c r="R360" s="40" t="s">
        <v>764</v>
      </c>
      <c r="S360" s="40" t="s">
        <v>764</v>
      </c>
      <c r="T360" s="40" t="s">
        <v>764</v>
      </c>
      <c r="U360" s="40" t="s">
        <v>764</v>
      </c>
      <c r="V360" s="40" t="s">
        <v>764</v>
      </c>
      <c r="W360" s="40" t="s">
        <v>764</v>
      </c>
      <c r="X360" s="40" t="s">
        <v>764</v>
      </c>
      <c r="Y360" s="40" t="s">
        <v>764</v>
      </c>
      <c r="Z360" s="56">
        <v>24641503</v>
      </c>
    </row>
    <row r="361" spans="2:28">
      <c r="B361">
        <v>4565.9451840000002</v>
      </c>
      <c r="N361" s="55"/>
      <c r="O361" s="45" t="s">
        <v>721</v>
      </c>
      <c r="P361" s="46">
        <v>4693986</v>
      </c>
      <c r="Q361" s="40">
        <v>11017387</v>
      </c>
      <c r="R361" s="48">
        <v>33720886</v>
      </c>
      <c r="S361" s="40">
        <v>16156384</v>
      </c>
      <c r="T361" s="40">
        <v>1002608</v>
      </c>
      <c r="U361" s="40">
        <v>14139895</v>
      </c>
      <c r="V361" s="40">
        <v>25090045</v>
      </c>
      <c r="W361" s="40">
        <v>5518487</v>
      </c>
      <c r="X361" s="40">
        <v>13886688</v>
      </c>
      <c r="Y361" s="40">
        <v>155538</v>
      </c>
      <c r="Z361" s="56">
        <v>125381904</v>
      </c>
    </row>
    <row r="362" spans="2:28" ht="14.25" thickBot="1">
      <c r="B362">
        <v>4512.971286</v>
      </c>
      <c r="N362" s="64"/>
      <c r="O362" s="65" t="s">
        <v>722</v>
      </c>
      <c r="P362" s="66" t="s">
        <v>764</v>
      </c>
      <c r="Q362" s="66" t="s">
        <v>764</v>
      </c>
      <c r="R362" s="66" t="s">
        <v>764</v>
      </c>
      <c r="S362" s="66" t="s">
        <v>764</v>
      </c>
      <c r="T362" s="66" t="s">
        <v>764</v>
      </c>
      <c r="U362" s="66" t="s">
        <v>764</v>
      </c>
      <c r="V362" s="66" t="s">
        <v>764</v>
      </c>
      <c r="W362" s="66" t="s">
        <v>764</v>
      </c>
      <c r="X362" s="66" t="s">
        <v>764</v>
      </c>
      <c r="Y362" s="66" t="s">
        <v>764</v>
      </c>
      <c r="Z362" s="67">
        <v>1056440652</v>
      </c>
      <c r="AA362" t="s">
        <v>814</v>
      </c>
      <c r="AB362">
        <f>+Z362*1000*1000/365/24/1000/10000</f>
        <v>12059.824794520549</v>
      </c>
    </row>
    <row r="363" spans="2:28">
      <c r="B363">
        <v>4460.6119570000001</v>
      </c>
    </row>
    <row r="364" spans="2:28">
      <c r="B364">
        <v>4408.8601060000001</v>
      </c>
      <c r="W364" t="s">
        <v>816</v>
      </c>
      <c r="X364" t="s">
        <v>817</v>
      </c>
    </row>
    <row r="365" spans="2:28">
      <c r="B365">
        <v>4357.7087199999996</v>
      </c>
      <c r="W365" s="68"/>
    </row>
    <row r="366" spans="2:28">
      <c r="B366">
        <v>4307.1508649999996</v>
      </c>
      <c r="W366" s="68"/>
    </row>
    <row r="367" spans="2:28">
      <c r="B367">
        <v>4257.1796800000002</v>
      </c>
    </row>
    <row r="368" spans="2:28">
      <c r="B368">
        <v>4207.7883830000001</v>
      </c>
    </row>
    <row r="369" spans="2:2">
      <c r="B369">
        <v>4158.9702619999998</v>
      </c>
    </row>
    <row r="370" spans="2:2">
      <c r="B370">
        <v>4110.7186780000002</v>
      </c>
    </row>
    <row r="371" spans="2:2">
      <c r="B371">
        <v>4063.0270650000002</v>
      </c>
    </row>
    <row r="372" spans="2:2">
      <c r="B372">
        <v>4015.8889260000001</v>
      </c>
    </row>
    <row r="373" spans="2:2">
      <c r="B373">
        <v>3969.2978349999998</v>
      </c>
    </row>
    <row r="374" spans="2:2">
      <c r="B374">
        <v>3923.247437</v>
      </c>
    </row>
    <row r="375" spans="2:2">
      <c r="B375">
        <v>3877.731444</v>
      </c>
    </row>
    <row r="376" spans="2:2">
      <c r="B376">
        <v>3832.7436429999998</v>
      </c>
    </row>
    <row r="377" spans="2:2">
      <c r="B377">
        <v>3788.2778859999999</v>
      </c>
    </row>
    <row r="378" spans="2:2">
      <c r="B378">
        <v>3744.3280970000001</v>
      </c>
    </row>
    <row r="379" spans="2:2">
      <c r="B379">
        <v>3700.888269</v>
      </c>
    </row>
    <row r="380" spans="2:2">
      <c r="B380">
        <v>3657.9524660000002</v>
      </c>
    </row>
    <row r="381" spans="2:2">
      <c r="B381">
        <v>3615.5148199999999</v>
      </c>
    </row>
    <row r="382" spans="2:2">
      <c r="B382">
        <v>3573.5695329999999</v>
      </c>
    </row>
    <row r="383" spans="2:2">
      <c r="B383">
        <v>3532.1108760000002</v>
      </c>
    </row>
    <row r="384" spans="2:2">
      <c r="B384">
        <v>3491.1331879999998</v>
      </c>
    </row>
    <row r="385" spans="2:2">
      <c r="B385">
        <v>3450.6308749999998</v>
      </c>
    </row>
    <row r="386" spans="2:2">
      <c r="B386">
        <v>3410.5984130000002</v>
      </c>
    </row>
    <row r="387" spans="2:2">
      <c r="B387">
        <v>3371.0303410000001</v>
      </c>
    </row>
    <row r="388" spans="2:2">
      <c r="B388">
        <v>3331.9212659999998</v>
      </c>
    </row>
    <row r="389" spans="2:2">
      <c r="B389">
        <v>3293.2658580000002</v>
      </c>
    </row>
    <row r="390" spans="2:2">
      <c r="B390">
        <v>3255.058853</v>
      </c>
    </row>
    <row r="391" spans="2:2">
      <c r="B391">
        <v>3217.295048</v>
      </c>
    </row>
    <row r="392" spans="2:2">
      <c r="B392">
        <v>3179.969302</v>
      </c>
    </row>
    <row r="393" spans="2:2">
      <c r="B393">
        <v>3143.0765350000001</v>
      </c>
    </row>
    <row r="394" spans="2:2">
      <c r="B394">
        <v>3106.6117279999999</v>
      </c>
    </row>
    <row r="395" spans="2:2">
      <c r="B395">
        <v>3070.5699199999999</v>
      </c>
    </row>
    <row r="396" spans="2:2">
      <c r="B396">
        <v>3034.9462090000002</v>
      </c>
    </row>
    <row r="397" spans="2:2">
      <c r="B397">
        <v>2999.7357510000002</v>
      </c>
    </row>
    <row r="398" spans="2:2">
      <c r="B398">
        <v>2964.9337559999999</v>
      </c>
    </row>
    <row r="399" spans="2:2">
      <c r="B399">
        <v>2930.535492</v>
      </c>
    </row>
    <row r="400" spans="2:2">
      <c r="B400">
        <v>2896.536282</v>
      </c>
    </row>
    <row r="401" spans="2:2">
      <c r="B401">
        <v>2862.931501</v>
      </c>
    </row>
    <row r="402" spans="2:2">
      <c r="B402">
        <v>2829.7165810000001</v>
      </c>
    </row>
    <row r="403" spans="2:2">
      <c r="B403">
        <v>2796.8870029999998</v>
      </c>
    </row>
    <row r="404" spans="2:2">
      <c r="B404">
        <v>2764.4383039999998</v>
      </c>
    </row>
    <row r="405" spans="2:2">
      <c r="B405">
        <v>2732.3660679999998</v>
      </c>
    </row>
    <row r="406" spans="2:2">
      <c r="B406">
        <v>2700.6659330000002</v>
      </c>
    </row>
    <row r="407" spans="2:2">
      <c r="B407">
        <v>2669.3335870000001</v>
      </c>
    </row>
    <row r="408" spans="2:2">
      <c r="B408">
        <v>2638.3647649999998</v>
      </c>
    </row>
    <row r="409" spans="2:2">
      <c r="B409">
        <v>2607.7552529999998</v>
      </c>
    </row>
    <row r="410" spans="2:2">
      <c r="B410">
        <v>2577.5008849999999</v>
      </c>
    </row>
    <row r="411" spans="2:2">
      <c r="B411">
        <v>2547.5975410000001</v>
      </c>
    </row>
    <row r="412" spans="2:2">
      <c r="B412">
        <v>2518.0411509999999</v>
      </c>
    </row>
    <row r="413" spans="2:2">
      <c r="B413">
        <v>2488.8276900000001</v>
      </c>
    </row>
    <row r="414" spans="2:2">
      <c r="B414">
        <v>2459.9531769999999</v>
      </c>
    </row>
    <row r="415" spans="2:2">
      <c r="B415">
        <v>2431.413681</v>
      </c>
    </row>
    <row r="416" spans="2:2">
      <c r="B416">
        <v>2403.205312</v>
      </c>
    </row>
    <row r="417" spans="2:2">
      <c r="B417">
        <v>2375.3242270000001</v>
      </c>
    </row>
    <row r="418" spans="2:2">
      <c r="B418">
        <v>2347.7666260000001</v>
      </c>
    </row>
    <row r="419" spans="2:2">
      <c r="B419">
        <v>2320.5287549999998</v>
      </c>
    </row>
    <row r="420" spans="2:2">
      <c r="B420">
        <v>2293.6068989999999</v>
      </c>
    </row>
    <row r="421" spans="2:2">
      <c r="B421">
        <v>2266.99739</v>
      </c>
    </row>
    <row r="422" spans="2:2">
      <c r="B422">
        <v>2240.696602</v>
      </c>
    </row>
    <row r="423" spans="2:2">
      <c r="B423">
        <v>2214.700949</v>
      </c>
    </row>
    <row r="424" spans="2:2">
      <c r="B424">
        <v>2189.0068879999999</v>
      </c>
    </row>
    <row r="425" spans="2:2">
      <c r="B425">
        <v>2163.6109179999999</v>
      </c>
    </row>
    <row r="426" spans="2:2">
      <c r="B426">
        <v>2138.5095780000001</v>
      </c>
    </row>
    <row r="427" spans="2:2">
      <c r="B427">
        <v>2113.6994479999998</v>
      </c>
    </row>
    <row r="428" spans="2:2">
      <c r="B428">
        <v>2089.1771480000002</v>
      </c>
    </row>
    <row r="429" spans="2:2">
      <c r="B429">
        <v>2064.9393369999998</v>
      </c>
    </row>
    <row r="430" spans="2:2">
      <c r="B430">
        <v>2040.9827130000001</v>
      </c>
    </row>
    <row r="431" spans="2:2">
      <c r="B431">
        <v>2017.3040149999999</v>
      </c>
    </row>
    <row r="432" spans="2:2">
      <c r="B432">
        <v>1993.900018</v>
      </c>
    </row>
    <row r="433" spans="2:2">
      <c r="B433">
        <v>1970.7675340000001</v>
      </c>
    </row>
    <row r="434" spans="2:2">
      <c r="B434">
        <v>1947.9034140000001</v>
      </c>
    </row>
    <row r="435" spans="2:2">
      <c r="B435">
        <v>1925.304545</v>
      </c>
    </row>
    <row r="436" spans="2:2">
      <c r="B436">
        <v>1902.967852</v>
      </c>
    </row>
    <row r="437" spans="2:2">
      <c r="B437">
        <v>1880.890292</v>
      </c>
    </row>
    <row r="438" spans="2:2">
      <c r="B438">
        <v>1859.0688620000001</v>
      </c>
    </row>
    <row r="439" spans="2:2">
      <c r="B439">
        <v>1837.5005900000001</v>
      </c>
    </row>
    <row r="440" spans="2:2">
      <c r="B440">
        <v>1816.1825409999999</v>
      </c>
    </row>
    <row r="441" spans="2:2">
      <c r="B441">
        <v>1795.111813</v>
      </c>
    </row>
    <row r="442" spans="2:2">
      <c r="B442">
        <v>1774.2855380000001</v>
      </c>
    </row>
    <row r="443" spans="2:2">
      <c r="B443">
        <v>1753.7008800000001</v>
      </c>
    </row>
    <row r="444" spans="2:2">
      <c r="B444">
        <v>1733.3550379999999</v>
      </c>
    </row>
    <row r="445" spans="2:2">
      <c r="B445">
        <v>1713.245242</v>
      </c>
    </row>
    <row r="446" spans="2:2">
      <c r="B446">
        <v>1693.3687540000001</v>
      </c>
    </row>
    <row r="447" spans="2:2">
      <c r="B447">
        <v>1673.7228680000001</v>
      </c>
    </row>
    <row r="448" spans="2:2">
      <c r="B448">
        <v>1654.3049100000001</v>
      </c>
    </row>
    <row r="449" spans="2:2">
      <c r="B449">
        <v>1635.1122350000001</v>
      </c>
    </row>
    <row r="450" spans="2:2">
      <c r="B450">
        <v>1616.142229</v>
      </c>
    </row>
    <row r="451" spans="2:2">
      <c r="B451">
        <v>1597.3923110000001</v>
      </c>
    </row>
    <row r="452" spans="2:2">
      <c r="B452">
        <v>1578.859927</v>
      </c>
    </row>
    <row r="453" spans="2:2">
      <c r="B453">
        <v>1560.542553</v>
      </c>
    </row>
    <row r="454" spans="2:2">
      <c r="B454">
        <v>1542.437694</v>
      </c>
    </row>
    <row r="455" spans="2:2">
      <c r="B455">
        <v>1524.5428850000001</v>
      </c>
    </row>
    <row r="456" spans="2:2">
      <c r="B456">
        <v>1506.855689</v>
      </c>
    </row>
    <row r="457" spans="2:2">
      <c r="B457">
        <v>1489.3736960000001</v>
      </c>
    </row>
    <row r="458" spans="2:2">
      <c r="B458">
        <v>1472.094527</v>
      </c>
    </row>
    <row r="459" spans="2:2">
      <c r="B459">
        <v>1455.0158269999999</v>
      </c>
    </row>
    <row r="460" spans="2:2">
      <c r="B460">
        <v>1438.13527</v>
      </c>
    </row>
    <row r="461" spans="2:2">
      <c r="B461">
        <v>1421.450556</v>
      </c>
    </row>
    <row r="462" spans="2:2">
      <c r="B462">
        <v>1404.959415</v>
      </c>
    </row>
    <row r="463" spans="2:2">
      <c r="B463">
        <v>1388.659598</v>
      </c>
    </row>
  </sheetData>
  <phoneticPr fontId="1"/>
  <pageMargins left="0.7" right="0.7" top="0.75" bottom="0.75" header="0.3" footer="0.3"/>
  <pageSetup paperSize="9"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E1:AB42"/>
  <sheetViews>
    <sheetView tabSelected="1" topLeftCell="G1" workbookViewId="0">
      <selection activeCell="X32" sqref="X32"/>
    </sheetView>
  </sheetViews>
  <sheetFormatPr defaultRowHeight="13.5"/>
  <cols>
    <col min="5" max="5" width="21.875" customWidth="1"/>
    <col min="6" max="7" width="17.75" customWidth="1"/>
  </cols>
  <sheetData>
    <row r="1" spans="5:28">
      <c r="F1" t="s">
        <v>827</v>
      </c>
      <c r="G1" t="s">
        <v>829</v>
      </c>
    </row>
    <row r="2" spans="5:28">
      <c r="E2" t="s">
        <v>826</v>
      </c>
      <c r="F2" t="s">
        <v>828</v>
      </c>
      <c r="G2" t="s">
        <v>830</v>
      </c>
    </row>
    <row r="3" spans="5:28">
      <c r="F3">
        <f>46*24*365</f>
        <v>402960</v>
      </c>
    </row>
    <row r="5" spans="5:28">
      <c r="E5" t="s">
        <v>824</v>
      </c>
      <c r="F5">
        <v>500</v>
      </c>
      <c r="G5" t="s">
        <v>833</v>
      </c>
    </row>
    <row r="6" spans="5:28">
      <c r="E6" t="s">
        <v>825</v>
      </c>
      <c r="F6">
        <v>50000</v>
      </c>
      <c r="G6" t="s">
        <v>833</v>
      </c>
    </row>
    <row r="11" spans="5:28">
      <c r="F11" s="76"/>
      <c r="G11" s="76"/>
      <c r="H11" s="76">
        <f t="shared" ref="H11:N11" si="0">+I11-1</f>
        <v>1992</v>
      </c>
      <c r="I11" s="76">
        <f t="shared" si="0"/>
        <v>1993</v>
      </c>
      <c r="J11" s="76">
        <f t="shared" si="0"/>
        <v>1994</v>
      </c>
      <c r="K11" s="76">
        <f t="shared" si="0"/>
        <v>1995</v>
      </c>
      <c r="L11" s="76">
        <f t="shared" si="0"/>
        <v>1996</v>
      </c>
      <c r="M11" s="76">
        <f t="shared" si="0"/>
        <v>1997</v>
      </c>
      <c r="N11" s="76">
        <f t="shared" si="0"/>
        <v>1998</v>
      </c>
      <c r="O11" s="76">
        <f t="shared" ref="O11:R11" si="1">+P11-1</f>
        <v>1999</v>
      </c>
      <c r="P11" s="76">
        <f t="shared" si="1"/>
        <v>2000</v>
      </c>
      <c r="Q11" s="76">
        <f t="shared" si="1"/>
        <v>2001</v>
      </c>
      <c r="R11" s="76">
        <f t="shared" si="1"/>
        <v>2002</v>
      </c>
      <c r="S11" s="76">
        <f t="shared" ref="S11:Y11" si="2">+T11-1</f>
        <v>2003</v>
      </c>
      <c r="T11" s="76">
        <f t="shared" si="2"/>
        <v>2004</v>
      </c>
      <c r="U11" s="76">
        <f t="shared" si="2"/>
        <v>2005</v>
      </c>
      <c r="V11" s="76">
        <f t="shared" si="2"/>
        <v>2006</v>
      </c>
      <c r="W11" s="76">
        <f t="shared" si="2"/>
        <v>2007</v>
      </c>
      <c r="X11" s="76">
        <f t="shared" si="2"/>
        <v>2008</v>
      </c>
      <c r="Y11" s="76">
        <f t="shared" si="2"/>
        <v>2009</v>
      </c>
      <c r="Z11" s="76">
        <f>+AA11-1</f>
        <v>2010</v>
      </c>
      <c r="AA11" s="76">
        <v>2011</v>
      </c>
    </row>
    <row r="12" spans="5:28">
      <c r="F12" s="76" t="s">
        <v>831</v>
      </c>
      <c r="G12" s="76">
        <v>460</v>
      </c>
      <c r="H12" s="76">
        <v>72.2</v>
      </c>
      <c r="I12" s="76">
        <v>53.9</v>
      </c>
      <c r="J12" s="76">
        <v>100</v>
      </c>
      <c r="K12" s="76">
        <v>79.7</v>
      </c>
      <c r="L12" s="76">
        <v>45.8</v>
      </c>
      <c r="M12" s="76">
        <v>100</v>
      </c>
      <c r="N12" s="76">
        <v>84.6</v>
      </c>
      <c r="O12" s="76">
        <v>69.7</v>
      </c>
      <c r="P12" s="76">
        <v>72.3</v>
      </c>
      <c r="Q12" s="76">
        <v>37.700000000000003</v>
      </c>
      <c r="R12" s="76">
        <v>57</v>
      </c>
      <c r="S12" s="76">
        <v>0</v>
      </c>
      <c r="T12" s="76">
        <v>0</v>
      </c>
      <c r="U12" s="76">
        <v>48.1</v>
      </c>
      <c r="V12" s="76">
        <v>74.2</v>
      </c>
      <c r="W12" s="76">
        <v>40.9</v>
      </c>
      <c r="X12" s="76">
        <v>54.9</v>
      </c>
      <c r="Y12" s="76">
        <v>93.5</v>
      </c>
      <c r="Z12" s="76">
        <v>52</v>
      </c>
      <c r="AA12" s="76">
        <v>0</v>
      </c>
    </row>
    <row r="13" spans="5:28">
      <c r="F13" s="76" t="s">
        <v>832</v>
      </c>
      <c r="G13" s="76" t="s">
        <v>834</v>
      </c>
      <c r="H13" s="77">
        <v>2887</v>
      </c>
      <c r="I13" s="77">
        <v>2123</v>
      </c>
      <c r="J13" s="77">
        <v>4029</v>
      </c>
      <c r="K13" s="77">
        <v>3208</v>
      </c>
      <c r="L13" s="77">
        <v>1818</v>
      </c>
      <c r="M13" s="77">
        <v>4019</v>
      </c>
      <c r="N13" s="77">
        <v>3386</v>
      </c>
      <c r="O13" s="77">
        <v>2801</v>
      </c>
      <c r="P13" s="77">
        <v>2911</v>
      </c>
      <c r="Q13" s="77">
        <v>1511</v>
      </c>
      <c r="R13" s="77">
        <v>2295</v>
      </c>
      <c r="S13" s="76">
        <v>0</v>
      </c>
      <c r="T13" s="76">
        <v>0</v>
      </c>
      <c r="U13" s="77">
        <v>1909</v>
      </c>
      <c r="V13" s="77">
        <v>2921</v>
      </c>
      <c r="W13" s="77">
        <v>1647</v>
      </c>
      <c r="X13" s="77">
        <v>2198</v>
      </c>
      <c r="Y13" s="77">
        <v>3697</v>
      </c>
      <c r="Z13" s="77">
        <v>2075</v>
      </c>
      <c r="AA13" s="77">
        <v>0</v>
      </c>
      <c r="AB13" s="24">
        <f>SUM(H13:AA13)</f>
        <v>45435</v>
      </c>
    </row>
    <row r="14" spans="5:28">
      <c r="G14">
        <f>46*24*365</f>
        <v>402960</v>
      </c>
      <c r="H14">
        <f>+H13/$G$14*100</f>
        <v>0.71644828270796113</v>
      </c>
      <c r="I14">
        <f t="shared" ref="I14:X14" si="3">+I13/$G$14*100</f>
        <v>0.52685130037720862</v>
      </c>
      <c r="J14">
        <f t="shared" si="3"/>
        <v>0.99985110184633719</v>
      </c>
      <c r="K14">
        <f t="shared" si="3"/>
        <v>0.79610879491760977</v>
      </c>
      <c r="L14">
        <f t="shared" si="3"/>
        <v>0.45116140559857054</v>
      </c>
      <c r="M14">
        <f t="shared" si="3"/>
        <v>0.99736946595195553</v>
      </c>
      <c r="N14">
        <f t="shared" si="3"/>
        <v>0.84028191383760176</v>
      </c>
      <c r="O14">
        <f t="shared" si="3"/>
        <v>0.69510621401627959</v>
      </c>
      <c r="P14">
        <f t="shared" si="3"/>
        <v>0.72240420885447687</v>
      </c>
      <c r="Q14">
        <f t="shared" si="3"/>
        <v>0.3749751836410562</v>
      </c>
      <c r="R14">
        <f t="shared" si="3"/>
        <v>0.56953543776057181</v>
      </c>
      <c r="S14">
        <f t="shared" si="3"/>
        <v>0</v>
      </c>
      <c r="T14">
        <f t="shared" si="3"/>
        <v>0</v>
      </c>
      <c r="U14">
        <f t="shared" si="3"/>
        <v>0.47374429223744291</v>
      </c>
      <c r="V14">
        <f t="shared" si="3"/>
        <v>0.72488584474885842</v>
      </c>
      <c r="W14">
        <f t="shared" si="3"/>
        <v>0.40872543180464566</v>
      </c>
      <c r="X14">
        <f t="shared" si="3"/>
        <v>0.54546356958507047</v>
      </c>
      <c r="Y14">
        <f t="shared" ref="Y14" si="4">+Y13/$G$14*100</f>
        <v>0.91746079015286885</v>
      </c>
      <c r="Z14">
        <f t="shared" ref="Z14" si="5">+Z13/$G$14*100</f>
        <v>0.51493944808417713</v>
      </c>
      <c r="AA14">
        <f t="shared" ref="AA14" si="6">+AA13/$G$14*100</f>
        <v>0</v>
      </c>
    </row>
    <row r="15" spans="5:28">
      <c r="F15" t="s">
        <v>836</v>
      </c>
      <c r="G15" s="76" t="s">
        <v>834</v>
      </c>
      <c r="H15" s="24">
        <f>+H13</f>
        <v>2887</v>
      </c>
      <c r="I15" s="24">
        <f t="shared" ref="I15:AA15" si="7">+I13+H15</f>
        <v>5010</v>
      </c>
      <c r="J15" s="24">
        <f t="shared" si="7"/>
        <v>9039</v>
      </c>
      <c r="K15" s="24">
        <f t="shared" si="7"/>
        <v>12247</v>
      </c>
      <c r="L15" s="24">
        <f t="shared" si="7"/>
        <v>14065</v>
      </c>
      <c r="M15" s="24">
        <f t="shared" si="7"/>
        <v>18084</v>
      </c>
      <c r="N15" s="24">
        <f t="shared" si="7"/>
        <v>21470</v>
      </c>
      <c r="O15" s="24">
        <f t="shared" si="7"/>
        <v>24271</v>
      </c>
      <c r="P15" s="24">
        <f t="shared" si="7"/>
        <v>27182</v>
      </c>
      <c r="Q15" s="24">
        <f t="shared" si="7"/>
        <v>28693</v>
      </c>
      <c r="R15" s="24">
        <f t="shared" si="7"/>
        <v>30988</v>
      </c>
      <c r="S15" s="24">
        <f t="shared" si="7"/>
        <v>30988</v>
      </c>
      <c r="T15" s="24">
        <f t="shared" si="7"/>
        <v>30988</v>
      </c>
      <c r="U15" s="24">
        <f t="shared" si="7"/>
        <v>32897</v>
      </c>
      <c r="V15" s="24">
        <f t="shared" si="7"/>
        <v>35818</v>
      </c>
      <c r="W15" s="24">
        <f t="shared" si="7"/>
        <v>37465</v>
      </c>
      <c r="X15" s="24">
        <f t="shared" si="7"/>
        <v>39663</v>
      </c>
      <c r="Y15" s="24">
        <f t="shared" si="7"/>
        <v>43360</v>
      </c>
      <c r="Z15" s="24">
        <f t="shared" si="7"/>
        <v>45435</v>
      </c>
      <c r="AA15" s="24">
        <f t="shared" si="7"/>
        <v>45435</v>
      </c>
    </row>
    <row r="16" spans="5:28">
      <c r="F16" t="s">
        <v>837</v>
      </c>
      <c r="H16">
        <f>+$F$5*H15/$F$6</f>
        <v>28.87</v>
      </c>
      <c r="I16">
        <f>+$F$5*I15/$F$6-H17</f>
        <v>21.23</v>
      </c>
      <c r="J16">
        <f t="shared" ref="J16:AA16" si="8">+$F$5*J15/$F$6-I17</f>
        <v>40.29</v>
      </c>
      <c r="K16">
        <f t="shared" si="8"/>
        <v>32.08</v>
      </c>
      <c r="L16">
        <f t="shared" si="8"/>
        <v>18.180000000000007</v>
      </c>
      <c r="M16">
        <f t="shared" si="8"/>
        <v>40.19</v>
      </c>
      <c r="N16">
        <f t="shared" si="8"/>
        <v>33.859999999999985</v>
      </c>
      <c r="O16">
        <f t="shared" si="8"/>
        <v>28.010000000000019</v>
      </c>
      <c r="P16">
        <f t="shared" si="8"/>
        <v>29.109999999999985</v>
      </c>
      <c r="Q16">
        <f t="shared" si="8"/>
        <v>15.110000000000014</v>
      </c>
      <c r="R16">
        <f t="shared" si="8"/>
        <v>22.949999999999989</v>
      </c>
      <c r="S16">
        <f t="shared" si="8"/>
        <v>0</v>
      </c>
      <c r="T16">
        <f t="shared" si="8"/>
        <v>0</v>
      </c>
      <c r="U16">
        <f t="shared" si="8"/>
        <v>19.090000000000032</v>
      </c>
      <c r="V16">
        <f t="shared" si="8"/>
        <v>29.20999999999998</v>
      </c>
      <c r="W16">
        <f t="shared" si="8"/>
        <v>16.46999999999997</v>
      </c>
      <c r="X16">
        <f t="shared" si="8"/>
        <v>21.980000000000018</v>
      </c>
      <c r="Y16">
        <f t="shared" si="8"/>
        <v>36.970000000000027</v>
      </c>
      <c r="Z16">
        <f t="shared" si="8"/>
        <v>20.75</v>
      </c>
      <c r="AA16">
        <f t="shared" si="8"/>
        <v>0</v>
      </c>
    </row>
    <row r="17" spans="6:27">
      <c r="F17" t="s">
        <v>838</v>
      </c>
      <c r="H17">
        <f t="shared" ref="H17:AA17" si="9">+H16+G17</f>
        <v>28.87</v>
      </c>
      <c r="I17">
        <f t="shared" si="9"/>
        <v>50.1</v>
      </c>
      <c r="J17">
        <f t="shared" si="9"/>
        <v>90.39</v>
      </c>
      <c r="K17">
        <f t="shared" si="9"/>
        <v>122.47</v>
      </c>
      <c r="L17">
        <f t="shared" si="9"/>
        <v>140.65</v>
      </c>
      <c r="M17">
        <f t="shared" si="9"/>
        <v>180.84</v>
      </c>
      <c r="N17">
        <f t="shared" si="9"/>
        <v>214.7</v>
      </c>
      <c r="O17">
        <f t="shared" si="9"/>
        <v>242.71</v>
      </c>
      <c r="P17">
        <f t="shared" si="9"/>
        <v>271.82</v>
      </c>
      <c r="Q17">
        <f t="shared" si="9"/>
        <v>286.93</v>
      </c>
      <c r="R17">
        <f t="shared" si="9"/>
        <v>309.88</v>
      </c>
      <c r="S17">
        <f t="shared" si="9"/>
        <v>309.88</v>
      </c>
      <c r="T17">
        <f t="shared" si="9"/>
        <v>309.88</v>
      </c>
      <c r="U17">
        <f t="shared" si="9"/>
        <v>328.97</v>
      </c>
      <c r="V17">
        <f t="shared" si="9"/>
        <v>358.18</v>
      </c>
      <c r="W17">
        <f t="shared" si="9"/>
        <v>374.65</v>
      </c>
      <c r="X17">
        <f t="shared" si="9"/>
        <v>396.63</v>
      </c>
      <c r="Y17">
        <f t="shared" si="9"/>
        <v>433.6</v>
      </c>
      <c r="Z17">
        <f t="shared" si="9"/>
        <v>454.35</v>
      </c>
      <c r="AA17">
        <f t="shared" si="9"/>
        <v>454.35</v>
      </c>
    </row>
    <row r="18" spans="6:27">
      <c r="F18" t="s">
        <v>835</v>
      </c>
    </row>
    <row r="22" spans="6:27">
      <c r="W22" t="s">
        <v>840</v>
      </c>
      <c r="X22">
        <v>828</v>
      </c>
    </row>
    <row r="23" spans="6:27"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W23" t="s">
        <v>841</v>
      </c>
      <c r="X23" s="24">
        <v>1524</v>
      </c>
    </row>
    <row r="24" spans="6:27">
      <c r="W24" t="s">
        <v>593</v>
      </c>
      <c r="X24" s="24">
        <v>4076</v>
      </c>
    </row>
    <row r="25" spans="6:27">
      <c r="G25">
        <v>10000</v>
      </c>
      <c r="I25">
        <f>+G25*I23/10</f>
        <v>1000</v>
      </c>
      <c r="J25">
        <v>2000</v>
      </c>
      <c r="K25">
        <v>3000</v>
      </c>
      <c r="L25">
        <v>4000</v>
      </c>
      <c r="M25">
        <v>5000</v>
      </c>
      <c r="N25">
        <v>6000</v>
      </c>
      <c r="O25">
        <v>7000</v>
      </c>
      <c r="P25">
        <v>8000</v>
      </c>
      <c r="Q25">
        <v>9000</v>
      </c>
      <c r="R25">
        <v>10000</v>
      </c>
      <c r="W25" t="s">
        <v>707</v>
      </c>
      <c r="X25" s="24">
        <v>1441</v>
      </c>
    </row>
    <row r="26" spans="6:27">
      <c r="J26">
        <f t="shared" ref="J26:R26" si="10">+J25-I25</f>
        <v>1000</v>
      </c>
      <c r="K26">
        <f t="shared" si="10"/>
        <v>1000</v>
      </c>
      <c r="L26">
        <f t="shared" si="10"/>
        <v>1000</v>
      </c>
      <c r="M26">
        <f t="shared" si="10"/>
        <v>1000</v>
      </c>
      <c r="N26">
        <f t="shared" si="10"/>
        <v>1000</v>
      </c>
      <c r="O26">
        <f t="shared" si="10"/>
        <v>1000</v>
      </c>
      <c r="P26">
        <f t="shared" si="10"/>
        <v>1000</v>
      </c>
      <c r="Q26">
        <f t="shared" si="10"/>
        <v>1000</v>
      </c>
      <c r="R26">
        <f t="shared" si="10"/>
        <v>1000</v>
      </c>
      <c r="W26" t="s">
        <v>708</v>
      </c>
      <c r="X26">
        <v>958</v>
      </c>
    </row>
    <row r="27" spans="6:27">
      <c r="W27" t="s">
        <v>709</v>
      </c>
      <c r="X27" s="24">
        <v>1450</v>
      </c>
    </row>
    <row r="28" spans="6:27">
      <c r="W28" t="s">
        <v>710</v>
      </c>
      <c r="X28">
        <v>287</v>
      </c>
    </row>
    <row r="29" spans="6:27">
      <c r="W29" t="s">
        <v>842</v>
      </c>
      <c r="X29">
        <v>411</v>
      </c>
    </row>
    <row r="30" spans="6:27">
      <c r="W30" t="s">
        <v>712</v>
      </c>
      <c r="X30" s="24">
        <v>1036</v>
      </c>
    </row>
    <row r="31" spans="6:27">
      <c r="W31" t="s">
        <v>843</v>
      </c>
      <c r="X31">
        <v>414</v>
      </c>
    </row>
    <row r="32" spans="6:27">
      <c r="X32">
        <f>SUM(X22:X31)</f>
        <v>12425</v>
      </c>
    </row>
    <row r="37" spans="10:12">
      <c r="J37" t="s">
        <v>839</v>
      </c>
    </row>
    <row r="39" spans="10:12">
      <c r="J39">
        <v>8567</v>
      </c>
      <c r="K39">
        <v>4534</v>
      </c>
      <c r="L39">
        <f>+J39-K39</f>
        <v>4033</v>
      </c>
    </row>
    <row r="42" spans="10:12">
      <c r="J42">
        <v>2204</v>
      </c>
      <c r="K42">
        <v>699</v>
      </c>
      <c r="L42">
        <f>+J42-K42</f>
        <v>1505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Q250"/>
  <sheetViews>
    <sheetView topLeftCell="K1" zoomScale="80" zoomScaleNormal="80" workbookViewId="0">
      <selection activeCell="O2" sqref="O2"/>
    </sheetView>
  </sheetViews>
  <sheetFormatPr defaultRowHeight="13.5"/>
  <cols>
    <col min="7" max="7" width="9.75" bestFit="1" customWidth="1"/>
    <col min="8" max="8" width="9.5" bestFit="1" customWidth="1"/>
    <col min="9" max="9" width="14.875" customWidth="1"/>
    <col min="12" max="12" width="11.625" customWidth="1"/>
    <col min="13" max="13" width="14.375" customWidth="1"/>
    <col min="14" max="14" width="19.75" customWidth="1"/>
    <col min="15" max="15" width="23.25" customWidth="1"/>
    <col min="16" max="16" width="32.75" customWidth="1"/>
  </cols>
  <sheetData>
    <row r="2" spans="2:16" ht="24">
      <c r="B2" s="10" t="s">
        <v>76</v>
      </c>
      <c r="L2" s="11" t="s">
        <v>77</v>
      </c>
      <c r="N2" t="s">
        <v>681</v>
      </c>
      <c r="O2">
        <f>+N6+N10+N19+N20+N22+N23+N24+N26+N35+N38+N42+N43+N46+N48+N51+N53+N57+N58+N59+N62+N63+N65+N67+N69+N74+N77+N81+N85+N87+N88+N100+N101+N103+N110+N111+N113+N114+N116+N123+N126+N219</f>
        <v>5036.1400000000003</v>
      </c>
    </row>
    <row r="4" spans="2:16"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2" t="s">
        <v>10</v>
      </c>
      <c r="H4" s="1" t="s">
        <v>5</v>
      </c>
      <c r="I4" s="1" t="s">
        <v>6</v>
      </c>
      <c r="N4" s="1" t="s">
        <v>5</v>
      </c>
    </row>
    <row r="5" spans="2:16">
      <c r="B5" s="3"/>
      <c r="C5" s="1"/>
      <c r="D5" s="1"/>
      <c r="E5" s="1"/>
      <c r="F5" s="1"/>
      <c r="G5" s="2" t="s">
        <v>11</v>
      </c>
      <c r="H5" s="1" t="s">
        <v>7</v>
      </c>
      <c r="I5" s="1"/>
      <c r="N5" s="1" t="s">
        <v>7</v>
      </c>
    </row>
    <row r="6" spans="2:16" ht="38.25">
      <c r="B6" s="4" t="s">
        <v>12</v>
      </c>
      <c r="C6" s="4" t="s">
        <v>13</v>
      </c>
      <c r="D6" s="5" t="s">
        <v>14</v>
      </c>
      <c r="E6" s="4" t="s">
        <v>15</v>
      </c>
      <c r="F6" s="5">
        <v>3</v>
      </c>
      <c r="G6" s="5"/>
      <c r="H6" s="7">
        <v>207</v>
      </c>
      <c r="I6" s="5" t="s">
        <v>16</v>
      </c>
      <c r="L6" s="8" t="s">
        <v>78</v>
      </c>
      <c r="M6" s="4" t="s">
        <v>79</v>
      </c>
      <c r="N6" s="34">
        <v>25</v>
      </c>
      <c r="O6" s="12" t="s">
        <v>80</v>
      </c>
      <c r="P6" s="12" t="s">
        <v>81</v>
      </c>
    </row>
    <row r="7" spans="2:16" ht="27" customHeight="1">
      <c r="B7" s="84" t="s">
        <v>17</v>
      </c>
      <c r="C7" s="4" t="s">
        <v>18</v>
      </c>
      <c r="D7" s="89" t="s">
        <v>20</v>
      </c>
      <c r="E7" s="4" t="s">
        <v>8</v>
      </c>
      <c r="F7" s="5">
        <v>1</v>
      </c>
      <c r="G7" s="6" t="s">
        <v>23</v>
      </c>
      <c r="H7" s="90">
        <v>110</v>
      </c>
      <c r="I7" s="83" t="s">
        <v>25</v>
      </c>
      <c r="L7" s="8" t="s">
        <v>82</v>
      </c>
      <c r="M7" s="13" t="s">
        <v>79</v>
      </c>
      <c r="N7" s="14">
        <v>35</v>
      </c>
      <c r="O7" s="12" t="s">
        <v>83</v>
      </c>
      <c r="P7" s="12"/>
    </row>
    <row r="8" spans="2:16" ht="40.5">
      <c r="B8" s="84"/>
      <c r="C8" s="4" t="s">
        <v>19</v>
      </c>
      <c r="D8" s="89"/>
      <c r="E8" s="4" t="s">
        <v>21</v>
      </c>
      <c r="F8" s="5" t="s">
        <v>22</v>
      </c>
      <c r="G8" s="6" t="s">
        <v>24</v>
      </c>
      <c r="H8" s="90"/>
      <c r="I8" s="83"/>
      <c r="L8" s="8" t="s">
        <v>84</v>
      </c>
      <c r="M8" s="13" t="s">
        <v>85</v>
      </c>
      <c r="N8" s="14">
        <v>25</v>
      </c>
      <c r="O8" s="8" t="s">
        <v>86</v>
      </c>
      <c r="P8" s="12" t="s">
        <v>87</v>
      </c>
    </row>
    <row r="9" spans="2:16" ht="67.5" customHeight="1">
      <c r="B9" s="4" t="s">
        <v>26</v>
      </c>
      <c r="C9" s="4" t="s">
        <v>18</v>
      </c>
      <c r="D9" s="5" t="s">
        <v>27</v>
      </c>
      <c r="E9" s="4" t="s">
        <v>8</v>
      </c>
      <c r="F9" s="5">
        <v>3</v>
      </c>
      <c r="G9" s="5"/>
      <c r="H9" s="9">
        <v>217.4</v>
      </c>
      <c r="I9" s="8" t="s">
        <v>25</v>
      </c>
      <c r="L9" s="8" t="s">
        <v>88</v>
      </c>
      <c r="M9" s="13" t="s">
        <v>89</v>
      </c>
      <c r="N9" s="14">
        <v>70</v>
      </c>
      <c r="O9" s="8" t="s">
        <v>90</v>
      </c>
      <c r="P9" s="12"/>
    </row>
    <row r="10" spans="2:16" ht="67.5" customHeight="1">
      <c r="B10" s="4" t="s">
        <v>28</v>
      </c>
      <c r="C10" s="4" t="s">
        <v>29</v>
      </c>
      <c r="D10" s="5" t="s">
        <v>30</v>
      </c>
      <c r="E10" s="4" t="s">
        <v>8</v>
      </c>
      <c r="F10" s="5">
        <v>4</v>
      </c>
      <c r="G10" s="5"/>
      <c r="H10" s="7">
        <v>440</v>
      </c>
      <c r="I10" s="8" t="s">
        <v>25</v>
      </c>
      <c r="L10" s="8" t="s">
        <v>91</v>
      </c>
      <c r="M10" s="13" t="s">
        <v>79</v>
      </c>
      <c r="N10" s="34">
        <v>165</v>
      </c>
      <c r="O10" s="12" t="s">
        <v>92</v>
      </c>
      <c r="P10" s="12" t="s">
        <v>93</v>
      </c>
    </row>
    <row r="11" spans="2:16" ht="67.5" customHeight="1">
      <c r="B11" s="4" t="s">
        <v>31</v>
      </c>
      <c r="C11" s="4" t="s">
        <v>32</v>
      </c>
      <c r="D11" s="5" t="s">
        <v>33</v>
      </c>
      <c r="E11" s="4" t="s">
        <v>8</v>
      </c>
      <c r="F11" s="5">
        <v>1</v>
      </c>
      <c r="G11" s="5"/>
      <c r="H11" s="7">
        <v>110</v>
      </c>
      <c r="I11" s="8" t="s">
        <v>25</v>
      </c>
      <c r="L11" s="8" t="s">
        <v>94</v>
      </c>
      <c r="M11" s="4" t="s">
        <v>95</v>
      </c>
      <c r="N11" s="14">
        <v>70</v>
      </c>
      <c r="O11" s="12" t="s">
        <v>96</v>
      </c>
      <c r="P11" s="12"/>
    </row>
    <row r="12" spans="2:16" ht="67.5" customHeight="1">
      <c r="B12" s="84" t="s">
        <v>34</v>
      </c>
      <c r="C12" s="84" t="s">
        <v>29</v>
      </c>
      <c r="D12" s="89" t="s">
        <v>35</v>
      </c>
      <c r="E12" s="4" t="s">
        <v>8</v>
      </c>
      <c r="F12" s="5">
        <v>5</v>
      </c>
      <c r="G12" s="89"/>
      <c r="H12" s="90">
        <v>821.2</v>
      </c>
      <c r="I12" s="8" t="s">
        <v>36</v>
      </c>
      <c r="L12" s="8" t="s">
        <v>97</v>
      </c>
      <c r="M12" s="4" t="s">
        <v>98</v>
      </c>
      <c r="N12" s="14" t="s">
        <v>99</v>
      </c>
      <c r="O12" s="8" t="s">
        <v>100</v>
      </c>
      <c r="P12" s="8" t="s">
        <v>101</v>
      </c>
    </row>
    <row r="13" spans="2:16" ht="40.5">
      <c r="B13" s="84"/>
      <c r="C13" s="84"/>
      <c r="D13" s="89"/>
      <c r="E13" s="4" t="s">
        <v>21</v>
      </c>
      <c r="F13" s="5">
        <v>2</v>
      </c>
      <c r="G13" s="89"/>
      <c r="H13" s="90"/>
      <c r="I13" s="5" t="s">
        <v>37</v>
      </c>
      <c r="L13" s="8" t="s">
        <v>102</v>
      </c>
      <c r="M13" s="4" t="s">
        <v>103</v>
      </c>
      <c r="N13" s="14">
        <v>14.8</v>
      </c>
      <c r="O13" s="8" t="s">
        <v>104</v>
      </c>
      <c r="P13" s="8" t="s">
        <v>105</v>
      </c>
    </row>
    <row r="14" spans="2:16" ht="63.75" customHeight="1">
      <c r="B14" s="4" t="s">
        <v>38</v>
      </c>
      <c r="C14" s="84" t="s">
        <v>40</v>
      </c>
      <c r="D14" s="89" t="s">
        <v>41</v>
      </c>
      <c r="E14" s="4" t="s">
        <v>8</v>
      </c>
      <c r="F14" s="5">
        <v>2</v>
      </c>
      <c r="G14" s="89" t="s">
        <v>42</v>
      </c>
      <c r="H14" s="90">
        <v>361.7</v>
      </c>
      <c r="I14" s="5" t="s">
        <v>43</v>
      </c>
      <c r="L14" s="8" t="s">
        <v>106</v>
      </c>
      <c r="M14" s="13" t="s">
        <v>103</v>
      </c>
      <c r="N14" s="14">
        <v>7.4</v>
      </c>
      <c r="O14" s="12" t="s">
        <v>107</v>
      </c>
      <c r="P14" s="12" t="s">
        <v>108</v>
      </c>
    </row>
    <row r="15" spans="2:16" ht="63.75" customHeight="1">
      <c r="B15" s="1" t="s">
        <v>39</v>
      </c>
      <c r="C15" s="84"/>
      <c r="D15" s="89"/>
      <c r="E15" s="4" t="s">
        <v>21</v>
      </c>
      <c r="F15" s="5">
        <v>1</v>
      </c>
      <c r="G15" s="89"/>
      <c r="H15" s="90"/>
      <c r="I15" s="5" t="s">
        <v>44</v>
      </c>
      <c r="L15" s="8" t="s">
        <v>109</v>
      </c>
      <c r="M15" s="13" t="s">
        <v>89</v>
      </c>
      <c r="N15" s="14">
        <v>0.44500000000000001</v>
      </c>
      <c r="O15" s="12" t="s">
        <v>110</v>
      </c>
      <c r="P15" s="8" t="s">
        <v>111</v>
      </c>
    </row>
    <row r="16" spans="2:16" ht="63.75" customHeight="1">
      <c r="B16" s="84" t="s">
        <v>45</v>
      </c>
      <c r="C16" s="84" t="s">
        <v>46</v>
      </c>
      <c r="D16" s="89" t="s">
        <v>47</v>
      </c>
      <c r="E16" s="4" t="s">
        <v>8</v>
      </c>
      <c r="F16" s="5">
        <v>1</v>
      </c>
      <c r="G16" s="89"/>
      <c r="H16" s="90">
        <v>189.8</v>
      </c>
      <c r="I16" s="5" t="s">
        <v>48</v>
      </c>
      <c r="L16" s="8" t="s">
        <v>112</v>
      </c>
      <c r="M16" s="13" t="s">
        <v>89</v>
      </c>
      <c r="N16" s="14">
        <v>0.76500000000000001</v>
      </c>
      <c r="O16" s="12" t="s">
        <v>113</v>
      </c>
      <c r="P16" s="12" t="s">
        <v>111</v>
      </c>
    </row>
    <row r="17" spans="1:17" ht="40.5">
      <c r="B17" s="84"/>
      <c r="C17" s="84"/>
      <c r="D17" s="89"/>
      <c r="E17" s="4" t="s">
        <v>21</v>
      </c>
      <c r="F17" s="5">
        <v>1</v>
      </c>
      <c r="G17" s="89"/>
      <c r="H17" s="90"/>
      <c r="I17" s="5" t="s">
        <v>49</v>
      </c>
      <c r="L17" s="8" t="s">
        <v>114</v>
      </c>
      <c r="M17" s="13" t="s">
        <v>89</v>
      </c>
      <c r="N17" s="14">
        <v>0.111</v>
      </c>
      <c r="O17" s="12" t="s">
        <v>115</v>
      </c>
      <c r="P17" s="12" t="s">
        <v>111</v>
      </c>
    </row>
    <row r="18" spans="1:17" ht="27">
      <c r="B18" s="84" t="s">
        <v>50</v>
      </c>
      <c r="C18" s="84" t="s">
        <v>32</v>
      </c>
      <c r="D18" s="89" t="s">
        <v>51</v>
      </c>
      <c r="E18" s="4" t="s">
        <v>15</v>
      </c>
      <c r="F18" s="5">
        <v>1</v>
      </c>
      <c r="G18" s="89" t="s">
        <v>24</v>
      </c>
      <c r="H18" s="90">
        <v>151.69999999999999</v>
      </c>
      <c r="I18" s="89" t="s">
        <v>16</v>
      </c>
      <c r="L18" s="8" t="s">
        <v>116</v>
      </c>
      <c r="M18" s="13" t="s">
        <v>89</v>
      </c>
      <c r="N18" s="14">
        <v>0.4</v>
      </c>
      <c r="O18" s="12" t="s">
        <v>117</v>
      </c>
      <c r="P18" s="12" t="s">
        <v>111</v>
      </c>
    </row>
    <row r="19" spans="1:17" ht="90">
      <c r="B19" s="84"/>
      <c r="C19" s="84"/>
      <c r="D19" s="89"/>
      <c r="E19" s="4" t="s">
        <v>8</v>
      </c>
      <c r="F19" s="5">
        <v>1</v>
      </c>
      <c r="G19" s="89"/>
      <c r="H19" s="90"/>
      <c r="I19" s="89"/>
      <c r="L19" s="8" t="s">
        <v>118</v>
      </c>
      <c r="M19" s="4" t="s">
        <v>89</v>
      </c>
      <c r="N19" s="34">
        <v>25</v>
      </c>
      <c r="O19" s="12" t="s">
        <v>86</v>
      </c>
      <c r="P19" s="8" t="s">
        <v>119</v>
      </c>
      <c r="Q19" s="12" t="s">
        <v>120</v>
      </c>
    </row>
    <row r="20" spans="1:17" ht="40.5">
      <c r="B20" s="84"/>
      <c r="C20" s="84"/>
      <c r="D20" s="89"/>
      <c r="E20" s="4" t="s">
        <v>52</v>
      </c>
      <c r="F20" s="5" t="s">
        <v>22</v>
      </c>
      <c r="G20" s="89"/>
      <c r="H20" s="90"/>
      <c r="I20" s="89"/>
      <c r="L20" s="8" t="s">
        <v>121</v>
      </c>
      <c r="M20" s="13" t="s">
        <v>85</v>
      </c>
      <c r="N20" s="34">
        <v>25</v>
      </c>
      <c r="O20" s="12" t="s">
        <v>122</v>
      </c>
      <c r="P20" s="8" t="s">
        <v>123</v>
      </c>
    </row>
    <row r="21" spans="1:17" ht="38.25">
      <c r="B21" s="4" t="s">
        <v>53</v>
      </c>
      <c r="C21" s="4" t="s">
        <v>54</v>
      </c>
      <c r="D21" s="5" t="s">
        <v>55</v>
      </c>
      <c r="E21" s="4" t="s">
        <v>15</v>
      </c>
      <c r="F21" s="5">
        <v>3</v>
      </c>
      <c r="G21" s="5"/>
      <c r="H21" s="7">
        <v>166.6</v>
      </c>
      <c r="I21" s="5" t="s">
        <v>16</v>
      </c>
      <c r="L21" s="8" t="s">
        <v>124</v>
      </c>
      <c r="M21" s="13" t="s">
        <v>125</v>
      </c>
      <c r="N21" s="14">
        <v>120</v>
      </c>
      <c r="O21" s="12" t="s">
        <v>126</v>
      </c>
      <c r="P21" s="12" t="s">
        <v>127</v>
      </c>
    </row>
    <row r="22" spans="1:17" ht="25.5" customHeight="1">
      <c r="B22" s="84" t="s">
        <v>56</v>
      </c>
      <c r="C22" s="84" t="s">
        <v>54</v>
      </c>
      <c r="D22" s="89" t="s">
        <v>57</v>
      </c>
      <c r="E22" s="84" t="s">
        <v>15</v>
      </c>
      <c r="F22" s="89">
        <v>4</v>
      </c>
      <c r="G22" s="89"/>
      <c r="H22" s="90">
        <v>471</v>
      </c>
      <c r="I22" s="5" t="s">
        <v>16</v>
      </c>
      <c r="L22" s="8" t="s">
        <v>128</v>
      </c>
      <c r="M22" s="13" t="s">
        <v>85</v>
      </c>
      <c r="N22" s="34">
        <v>130</v>
      </c>
      <c r="O22" s="8" t="s">
        <v>129</v>
      </c>
      <c r="P22" s="12" t="s">
        <v>130</v>
      </c>
    </row>
    <row r="23" spans="1:17" ht="63.75" customHeight="1">
      <c r="B23" s="84"/>
      <c r="C23" s="84"/>
      <c r="D23" s="89"/>
      <c r="E23" s="84"/>
      <c r="F23" s="89"/>
      <c r="G23" s="89"/>
      <c r="H23" s="90"/>
      <c r="I23" s="5" t="s">
        <v>58</v>
      </c>
      <c r="L23" s="8" t="s">
        <v>131</v>
      </c>
      <c r="M23" s="4" t="s">
        <v>98</v>
      </c>
      <c r="N23" s="34">
        <v>44.6</v>
      </c>
      <c r="O23" s="12" t="s">
        <v>132</v>
      </c>
      <c r="P23" s="12" t="s">
        <v>133</v>
      </c>
    </row>
    <row r="24" spans="1:17" ht="40.5">
      <c r="B24" s="4" t="s">
        <v>59</v>
      </c>
      <c r="C24" s="4" t="s">
        <v>54</v>
      </c>
      <c r="D24" s="5" t="s">
        <v>60</v>
      </c>
      <c r="E24" s="4" t="s">
        <v>15</v>
      </c>
      <c r="F24" s="5">
        <v>4</v>
      </c>
      <c r="G24" s="5"/>
      <c r="H24" s="7">
        <v>339.2</v>
      </c>
      <c r="I24" s="5" t="s">
        <v>16</v>
      </c>
      <c r="L24" s="8" t="s">
        <v>134</v>
      </c>
      <c r="M24" s="13" t="s">
        <v>89</v>
      </c>
      <c r="N24" s="34">
        <v>35</v>
      </c>
      <c r="O24" s="12" t="s">
        <v>135</v>
      </c>
      <c r="P24" s="12" t="s">
        <v>136</v>
      </c>
    </row>
    <row r="25" spans="1:17" ht="30">
      <c r="B25" s="84" t="s">
        <v>61</v>
      </c>
      <c r="C25" s="84" t="s">
        <v>62</v>
      </c>
      <c r="D25" s="89" t="s">
        <v>63</v>
      </c>
      <c r="E25" s="4" t="s">
        <v>8</v>
      </c>
      <c r="F25" s="5">
        <v>2</v>
      </c>
      <c r="G25" s="89" t="s">
        <v>23</v>
      </c>
      <c r="H25" s="90">
        <v>128</v>
      </c>
      <c r="I25" s="89" t="s">
        <v>16</v>
      </c>
      <c r="L25" s="8" t="s">
        <v>137</v>
      </c>
      <c r="M25" s="13" t="s">
        <v>125</v>
      </c>
      <c r="N25" s="14">
        <v>200</v>
      </c>
      <c r="O25" s="12" t="s">
        <v>138</v>
      </c>
      <c r="P25" s="12"/>
    </row>
    <row r="26" spans="1:17" ht="40.5">
      <c r="B26" s="84"/>
      <c r="C26" s="84"/>
      <c r="D26" s="89"/>
      <c r="E26" s="4" t="s">
        <v>21</v>
      </c>
      <c r="F26" s="5" t="s">
        <v>22</v>
      </c>
      <c r="G26" s="89"/>
      <c r="H26" s="90"/>
      <c r="I26" s="89"/>
      <c r="L26" s="8" t="s">
        <v>139</v>
      </c>
      <c r="M26" s="13" t="s">
        <v>140</v>
      </c>
      <c r="N26" s="34">
        <v>35.9</v>
      </c>
      <c r="O26" s="12" t="s">
        <v>141</v>
      </c>
      <c r="P26" s="12" t="s">
        <v>142</v>
      </c>
    </row>
    <row r="27" spans="1:17" ht="38.25">
      <c r="B27" s="4" t="s">
        <v>64</v>
      </c>
      <c r="C27" s="4" t="s">
        <v>65</v>
      </c>
      <c r="D27" s="5" t="s">
        <v>66</v>
      </c>
      <c r="E27" s="4" t="s">
        <v>15</v>
      </c>
      <c r="F27" s="5">
        <v>3</v>
      </c>
      <c r="G27" s="5"/>
      <c r="H27" s="7">
        <v>202.2</v>
      </c>
      <c r="I27" s="5" t="s">
        <v>16</v>
      </c>
      <c r="L27" s="8" t="s">
        <v>143</v>
      </c>
      <c r="M27" s="13" t="s">
        <v>144</v>
      </c>
      <c r="N27" s="14">
        <v>481</v>
      </c>
      <c r="O27" s="12" t="s">
        <v>145</v>
      </c>
      <c r="P27" s="12" t="s">
        <v>146</v>
      </c>
    </row>
    <row r="28" spans="1:17" ht="40.5">
      <c r="B28" s="4" t="s">
        <v>67</v>
      </c>
      <c r="C28" s="4" t="s">
        <v>68</v>
      </c>
      <c r="D28" s="5" t="s">
        <v>69</v>
      </c>
      <c r="E28" s="4" t="s">
        <v>15</v>
      </c>
      <c r="F28" s="5">
        <v>4</v>
      </c>
      <c r="G28" s="5"/>
      <c r="H28" s="7">
        <v>347.8</v>
      </c>
      <c r="I28" s="5" t="s">
        <v>16</v>
      </c>
      <c r="L28" s="8" t="s">
        <v>147</v>
      </c>
      <c r="M28" s="13" t="s">
        <v>98</v>
      </c>
      <c r="N28" s="14"/>
      <c r="O28" s="8" t="s">
        <v>148</v>
      </c>
      <c r="P28" s="12" t="s">
        <v>149</v>
      </c>
    </row>
    <row r="29" spans="1:17" ht="27">
      <c r="B29" s="84" t="s">
        <v>70</v>
      </c>
      <c r="C29" s="84" t="s">
        <v>68</v>
      </c>
      <c r="D29" s="89" t="s">
        <v>71</v>
      </c>
      <c r="E29" s="4" t="s">
        <v>15</v>
      </c>
      <c r="F29" s="5">
        <v>2</v>
      </c>
      <c r="G29" s="89" t="s">
        <v>42</v>
      </c>
      <c r="H29" s="90">
        <v>178</v>
      </c>
      <c r="I29" s="89" t="s">
        <v>16</v>
      </c>
      <c r="L29" s="8" t="s">
        <v>150</v>
      </c>
      <c r="M29" s="13" t="s">
        <v>89</v>
      </c>
      <c r="N29" s="14">
        <v>7.4999999999999997E-2</v>
      </c>
      <c r="O29" s="12" t="s">
        <v>151</v>
      </c>
      <c r="P29" s="8" t="s">
        <v>111</v>
      </c>
    </row>
    <row r="30" spans="1:17" ht="40.5">
      <c r="B30" s="84"/>
      <c r="C30" s="84"/>
      <c r="D30" s="89"/>
      <c r="E30" s="4" t="s">
        <v>52</v>
      </c>
      <c r="F30" s="5" t="s">
        <v>22</v>
      </c>
      <c r="G30" s="89"/>
      <c r="H30" s="90"/>
      <c r="I30" s="89"/>
      <c r="L30" s="8" t="s">
        <v>152</v>
      </c>
      <c r="M30" s="13" t="s">
        <v>89</v>
      </c>
      <c r="N30" s="14">
        <v>0.09</v>
      </c>
      <c r="O30" s="12" t="s">
        <v>153</v>
      </c>
      <c r="P30" s="12" t="s">
        <v>111</v>
      </c>
    </row>
    <row r="31" spans="1:17" ht="67.5" customHeight="1">
      <c r="B31" s="4" t="s">
        <v>9</v>
      </c>
      <c r="C31" s="4" t="s">
        <v>72</v>
      </c>
      <c r="D31" s="5" t="s">
        <v>51</v>
      </c>
      <c r="E31" s="4" t="s">
        <v>73</v>
      </c>
      <c r="F31" s="5">
        <v>1</v>
      </c>
      <c r="G31" s="5"/>
      <c r="H31" s="7">
        <v>28</v>
      </c>
      <c r="I31" s="8" t="s">
        <v>74</v>
      </c>
      <c r="L31" s="8" t="s">
        <v>154</v>
      </c>
      <c r="M31" s="13" t="s">
        <v>89</v>
      </c>
      <c r="N31" s="14">
        <v>5.3</v>
      </c>
      <c r="O31" s="8" t="s">
        <v>155</v>
      </c>
      <c r="P31" s="12" t="s">
        <v>156</v>
      </c>
    </row>
    <row r="32" spans="1:17" ht="48" customHeight="1">
      <c r="A32" s="10" t="s">
        <v>75</v>
      </c>
      <c r="B32" s="10"/>
      <c r="C32" s="10"/>
      <c r="D32" s="10"/>
      <c r="E32" s="10"/>
      <c r="F32" s="10">
        <f>SUM(F6:F31)</f>
        <v>49</v>
      </c>
      <c r="G32" s="10"/>
      <c r="H32" s="10">
        <f>SUM(H6:H31)</f>
        <v>4469.5999999999995</v>
      </c>
      <c r="I32" s="10"/>
      <c r="J32" s="10"/>
      <c r="K32" s="10"/>
      <c r="L32" s="8" t="s">
        <v>157</v>
      </c>
      <c r="M32" s="13" t="s">
        <v>89</v>
      </c>
      <c r="N32" s="14">
        <v>2.75</v>
      </c>
      <c r="O32" s="12" t="s">
        <v>155</v>
      </c>
      <c r="P32" s="12" t="s">
        <v>156</v>
      </c>
      <c r="Q32" s="10"/>
    </row>
    <row r="33" spans="12:17" ht="60">
      <c r="L33" s="8" t="s">
        <v>158</v>
      </c>
      <c r="M33" s="13" t="s">
        <v>125</v>
      </c>
      <c r="N33" s="14">
        <v>70</v>
      </c>
      <c r="O33" s="12" t="s">
        <v>159</v>
      </c>
      <c r="P33" s="8" t="s">
        <v>160</v>
      </c>
      <c r="Q33" s="12" t="s">
        <v>161</v>
      </c>
    </row>
    <row r="34" spans="12:17" ht="15">
      <c r="L34" s="8" t="s">
        <v>162</v>
      </c>
      <c r="M34" s="13" t="s">
        <v>79</v>
      </c>
      <c r="N34" s="14">
        <v>200</v>
      </c>
      <c r="O34" s="12" t="s">
        <v>163</v>
      </c>
      <c r="P34" s="8" t="s">
        <v>164</v>
      </c>
      <c r="Q34" s="12"/>
    </row>
    <row r="35" spans="12:17" ht="67.5">
      <c r="L35" s="8" t="s">
        <v>165</v>
      </c>
      <c r="M35" s="13" t="s">
        <v>166</v>
      </c>
      <c r="N35" s="34">
        <v>187.5</v>
      </c>
      <c r="O35" s="8" t="s">
        <v>167</v>
      </c>
      <c r="P35" s="8" t="s">
        <v>168</v>
      </c>
      <c r="Q35" s="8" t="s">
        <v>169</v>
      </c>
    </row>
    <row r="37" spans="12:17" ht="30">
      <c r="L37" s="8" t="s">
        <v>170</v>
      </c>
      <c r="M37" s="13" t="s">
        <v>171</v>
      </c>
      <c r="N37" s="14">
        <v>440</v>
      </c>
      <c r="O37" s="12" t="s">
        <v>172</v>
      </c>
      <c r="P37" s="12"/>
    </row>
    <row r="38" spans="12:17" ht="30">
      <c r="L38" s="8" t="s">
        <v>173</v>
      </c>
      <c r="M38" s="13" t="s">
        <v>79</v>
      </c>
      <c r="N38" s="34">
        <v>200</v>
      </c>
      <c r="O38" s="12" t="s">
        <v>174</v>
      </c>
      <c r="P38" s="12" t="s">
        <v>175</v>
      </c>
    </row>
    <row r="39" spans="12:17" ht="27">
      <c r="L39" s="8" t="s">
        <v>176</v>
      </c>
      <c r="M39" s="13" t="s">
        <v>85</v>
      </c>
      <c r="N39" s="14">
        <v>440</v>
      </c>
      <c r="O39" s="8" t="s">
        <v>177</v>
      </c>
      <c r="P39" s="8" t="s">
        <v>178</v>
      </c>
    </row>
    <row r="40" spans="12:17" ht="45">
      <c r="L40" s="8" t="s">
        <v>179</v>
      </c>
      <c r="M40" s="4" t="s">
        <v>98</v>
      </c>
      <c r="N40" s="14">
        <v>288</v>
      </c>
      <c r="O40" s="12" t="s">
        <v>180</v>
      </c>
      <c r="P40" s="12" t="s">
        <v>181</v>
      </c>
    </row>
    <row r="41" spans="12:17" ht="27">
      <c r="L41" s="8" t="s">
        <v>182</v>
      </c>
      <c r="M41" s="13" t="s">
        <v>98</v>
      </c>
      <c r="N41" s="14">
        <v>188.6</v>
      </c>
      <c r="O41" s="8" t="s">
        <v>183</v>
      </c>
      <c r="P41" s="12" t="s">
        <v>184</v>
      </c>
    </row>
    <row r="42" spans="12:17" ht="45">
      <c r="L42" s="8" t="s">
        <v>185</v>
      </c>
      <c r="M42" s="13" t="s">
        <v>186</v>
      </c>
      <c r="N42" s="33">
        <v>360</v>
      </c>
      <c r="O42" s="12" t="s">
        <v>183</v>
      </c>
      <c r="P42" s="12" t="s">
        <v>187</v>
      </c>
    </row>
    <row r="43" spans="12:17" ht="30">
      <c r="L43" s="8" t="s">
        <v>188</v>
      </c>
      <c r="M43" s="13" t="s">
        <v>98</v>
      </c>
      <c r="N43" s="34">
        <v>360</v>
      </c>
      <c r="O43" s="8" t="s">
        <v>189</v>
      </c>
      <c r="P43" s="12" t="s">
        <v>190</v>
      </c>
    </row>
    <row r="44" spans="12:17" ht="27">
      <c r="L44" s="8" t="s">
        <v>191</v>
      </c>
      <c r="M44" s="13" t="s">
        <v>98</v>
      </c>
      <c r="N44" s="14">
        <v>504</v>
      </c>
      <c r="O44" s="8" t="s">
        <v>192</v>
      </c>
      <c r="P44" s="12" t="s">
        <v>193</v>
      </c>
    </row>
    <row r="45" spans="12:17" ht="27">
      <c r="L45" s="8" t="s">
        <v>194</v>
      </c>
      <c r="M45" s="4" t="s">
        <v>195</v>
      </c>
      <c r="N45" s="14">
        <v>114</v>
      </c>
      <c r="O45" s="12" t="s">
        <v>196</v>
      </c>
      <c r="P45" s="12" t="s">
        <v>193</v>
      </c>
    </row>
    <row r="46" spans="12:17" ht="45">
      <c r="L46" s="83" t="s">
        <v>197</v>
      </c>
      <c r="M46" s="86" t="s">
        <v>198</v>
      </c>
      <c r="N46" s="85">
        <v>105</v>
      </c>
      <c r="O46" s="83" t="s">
        <v>199</v>
      </c>
      <c r="P46" s="12" t="s">
        <v>200</v>
      </c>
    </row>
    <row r="47" spans="12:17" ht="30">
      <c r="L47" s="83"/>
      <c r="M47" s="86"/>
      <c r="N47" s="85"/>
      <c r="O47" s="83"/>
      <c r="P47" s="12" t="s">
        <v>201</v>
      </c>
    </row>
    <row r="48" spans="12:17" ht="30">
      <c r="L48" s="83" t="s">
        <v>202</v>
      </c>
      <c r="M48" s="86" t="s">
        <v>98</v>
      </c>
      <c r="N48" s="87">
        <v>200</v>
      </c>
      <c r="O48" s="88" t="s">
        <v>203</v>
      </c>
      <c r="P48" s="12" t="s">
        <v>204</v>
      </c>
    </row>
    <row r="49" spans="12:17" ht="30">
      <c r="L49" s="83"/>
      <c r="M49" s="86"/>
      <c r="N49" s="87"/>
      <c r="O49" s="88"/>
      <c r="P49" s="12" t="s">
        <v>572</v>
      </c>
    </row>
    <row r="50" spans="12:17" ht="27">
      <c r="L50" s="8" t="s">
        <v>205</v>
      </c>
      <c r="M50" s="13" t="s">
        <v>98</v>
      </c>
      <c r="N50" s="14">
        <v>200</v>
      </c>
      <c r="O50" s="12" t="s">
        <v>203</v>
      </c>
      <c r="P50" s="12"/>
    </row>
    <row r="51" spans="12:17" ht="30">
      <c r="L51" s="8" t="s">
        <v>206</v>
      </c>
      <c r="M51" s="13" t="s">
        <v>207</v>
      </c>
      <c r="N51" s="34">
        <v>332.5</v>
      </c>
      <c r="O51" s="12" t="s">
        <v>208</v>
      </c>
      <c r="P51" s="12" t="s">
        <v>209</v>
      </c>
    </row>
    <row r="52" spans="12:17" ht="27">
      <c r="L52" s="8" t="s">
        <v>210</v>
      </c>
      <c r="M52" s="13" t="s">
        <v>98</v>
      </c>
      <c r="N52" s="14">
        <v>115</v>
      </c>
      <c r="O52" s="8" t="s">
        <v>211</v>
      </c>
      <c r="P52" s="12"/>
    </row>
    <row r="53" spans="12:17" ht="30">
      <c r="L53" s="83" t="s">
        <v>212</v>
      </c>
      <c r="M53" s="84" t="s">
        <v>213</v>
      </c>
      <c r="N53" s="85">
        <v>227.4</v>
      </c>
      <c r="O53" s="83" t="s">
        <v>214</v>
      </c>
      <c r="P53" s="12" t="s">
        <v>215</v>
      </c>
    </row>
    <row r="54" spans="12:17" ht="45">
      <c r="L54" s="83"/>
      <c r="M54" s="84"/>
      <c r="N54" s="85"/>
      <c r="O54" s="83"/>
      <c r="P54" s="12" t="s">
        <v>216</v>
      </c>
    </row>
    <row r="56" spans="12:17" ht="15">
      <c r="L56" s="8" t="s">
        <v>162</v>
      </c>
      <c r="M56" s="13" t="s">
        <v>79</v>
      </c>
      <c r="N56" s="14">
        <v>200</v>
      </c>
      <c r="O56" s="12" t="s">
        <v>163</v>
      </c>
      <c r="P56" s="8" t="s">
        <v>164</v>
      </c>
      <c r="Q56" s="12"/>
    </row>
    <row r="57" spans="12:17" ht="67.5">
      <c r="L57" s="8" t="s">
        <v>165</v>
      </c>
      <c r="M57" s="4" t="s">
        <v>166</v>
      </c>
      <c r="N57" s="34">
        <v>187.5</v>
      </c>
      <c r="O57" s="8" t="s">
        <v>167</v>
      </c>
      <c r="P57" s="8" t="s">
        <v>168</v>
      </c>
      <c r="Q57" s="8" t="s">
        <v>169</v>
      </c>
    </row>
    <row r="58" spans="12:17" ht="60">
      <c r="L58" s="8" t="s">
        <v>217</v>
      </c>
      <c r="M58" s="13" t="s">
        <v>218</v>
      </c>
      <c r="N58" s="34">
        <v>105</v>
      </c>
      <c r="O58" s="8" t="s">
        <v>219</v>
      </c>
      <c r="P58" s="8" t="s">
        <v>220</v>
      </c>
      <c r="Q58" s="12" t="s">
        <v>221</v>
      </c>
    </row>
    <row r="59" spans="12:17" ht="105">
      <c r="L59" s="8" t="s">
        <v>222</v>
      </c>
      <c r="M59" s="13" t="s">
        <v>218</v>
      </c>
      <c r="N59" s="34">
        <v>115.29</v>
      </c>
      <c r="O59" s="8" t="s">
        <v>223</v>
      </c>
      <c r="P59" s="8" t="s">
        <v>224</v>
      </c>
      <c r="Q59" s="12" t="s">
        <v>225</v>
      </c>
    </row>
    <row r="61" spans="12:17" ht="30">
      <c r="L61" s="8" t="s">
        <v>226</v>
      </c>
      <c r="M61" s="13" t="s">
        <v>227</v>
      </c>
      <c r="N61" s="14">
        <v>396.6</v>
      </c>
      <c r="O61" s="12" t="s">
        <v>228</v>
      </c>
      <c r="P61" s="8" t="s">
        <v>229</v>
      </c>
    </row>
    <row r="62" spans="12:17" ht="30">
      <c r="L62" s="8" t="s">
        <v>230</v>
      </c>
      <c r="M62" s="13" t="s">
        <v>85</v>
      </c>
      <c r="N62" s="34">
        <v>190</v>
      </c>
      <c r="O62" s="8" t="s">
        <v>231</v>
      </c>
      <c r="P62" s="12" t="s">
        <v>232</v>
      </c>
    </row>
    <row r="63" spans="12:17" ht="30">
      <c r="L63" s="8" t="s">
        <v>233</v>
      </c>
      <c r="M63" s="13"/>
      <c r="N63" s="34">
        <v>0</v>
      </c>
      <c r="O63" s="12" t="s">
        <v>234</v>
      </c>
      <c r="P63" s="12" t="s">
        <v>235</v>
      </c>
    </row>
    <row r="64" spans="12:17" ht="27">
      <c r="L64" s="8" t="s">
        <v>236</v>
      </c>
      <c r="M64" s="4" t="s">
        <v>79</v>
      </c>
      <c r="N64" s="14">
        <v>410</v>
      </c>
      <c r="O64" s="8" t="s">
        <v>237</v>
      </c>
      <c r="P64" s="12"/>
    </row>
    <row r="65" spans="12:16" ht="30">
      <c r="L65" s="8" t="s">
        <v>238</v>
      </c>
      <c r="M65" s="13" t="s">
        <v>98</v>
      </c>
      <c r="N65" s="34">
        <v>305.8</v>
      </c>
      <c r="O65" s="12" t="s">
        <v>239</v>
      </c>
      <c r="P65" s="12" t="s">
        <v>240</v>
      </c>
    </row>
    <row r="66" spans="12:16" ht="27">
      <c r="L66" s="8" t="s">
        <v>241</v>
      </c>
      <c r="M66" s="13" t="s">
        <v>98</v>
      </c>
      <c r="N66" s="14">
        <v>170.8</v>
      </c>
      <c r="O66" s="12" t="s">
        <v>228</v>
      </c>
      <c r="P66" s="12" t="s">
        <v>193</v>
      </c>
    </row>
    <row r="67" spans="12:16" ht="27">
      <c r="L67" s="8" t="s">
        <v>242</v>
      </c>
      <c r="M67" s="13" t="s">
        <v>85</v>
      </c>
      <c r="N67" s="34">
        <v>112.5</v>
      </c>
      <c r="O67" s="12" t="s">
        <v>243</v>
      </c>
      <c r="P67" s="12" t="s">
        <v>244</v>
      </c>
    </row>
    <row r="68" spans="12:16" ht="27">
      <c r="L68" s="8" t="s">
        <v>245</v>
      </c>
      <c r="M68" s="13" t="s">
        <v>98</v>
      </c>
      <c r="N68" s="14">
        <v>480.2</v>
      </c>
      <c r="O68" s="12" t="s">
        <v>246</v>
      </c>
      <c r="P68" s="12" t="s">
        <v>247</v>
      </c>
    </row>
    <row r="69" spans="12:16" ht="30">
      <c r="L69" s="8" t="s">
        <v>248</v>
      </c>
      <c r="M69" s="13" t="s">
        <v>249</v>
      </c>
      <c r="N69" s="34">
        <v>87.5</v>
      </c>
      <c r="O69" s="8" t="s">
        <v>250</v>
      </c>
      <c r="P69" s="12" t="s">
        <v>232</v>
      </c>
    </row>
    <row r="70" spans="12:16" ht="27">
      <c r="L70" s="8" t="s">
        <v>251</v>
      </c>
      <c r="M70" s="4" t="s">
        <v>252</v>
      </c>
      <c r="N70" s="14">
        <v>124.5</v>
      </c>
      <c r="O70" s="8" t="s">
        <v>253</v>
      </c>
      <c r="P70" s="12" t="s">
        <v>254</v>
      </c>
    </row>
    <row r="71" spans="12:16" ht="27">
      <c r="L71" s="8" t="s">
        <v>147</v>
      </c>
      <c r="M71" s="13" t="s">
        <v>98</v>
      </c>
      <c r="N71" s="14">
        <v>238</v>
      </c>
      <c r="O71" s="12" t="s">
        <v>148</v>
      </c>
      <c r="P71" s="12" t="s">
        <v>193</v>
      </c>
    </row>
    <row r="72" spans="12:16" ht="15">
      <c r="L72" s="8" t="s">
        <v>255</v>
      </c>
      <c r="M72" s="13" t="s">
        <v>89</v>
      </c>
      <c r="N72" s="14">
        <v>0.04</v>
      </c>
      <c r="O72" s="8" t="s">
        <v>256</v>
      </c>
      <c r="P72" s="8" t="s">
        <v>111</v>
      </c>
    </row>
    <row r="74" spans="12:16" ht="27">
      <c r="L74" s="8" t="s">
        <v>257</v>
      </c>
      <c r="M74" s="13" t="s">
        <v>85</v>
      </c>
      <c r="N74" s="34">
        <v>25</v>
      </c>
      <c r="O74" s="12" t="s">
        <v>258</v>
      </c>
      <c r="P74" s="12" t="s">
        <v>259</v>
      </c>
    </row>
    <row r="75" spans="12:16" ht="30">
      <c r="L75" s="8" t="s">
        <v>260</v>
      </c>
      <c r="M75" s="4" t="s">
        <v>261</v>
      </c>
      <c r="N75" s="14">
        <v>150</v>
      </c>
      <c r="O75" s="8" t="s">
        <v>262</v>
      </c>
      <c r="P75" s="12" t="s">
        <v>263</v>
      </c>
    </row>
    <row r="76" spans="12:16" ht="27">
      <c r="L76" s="8" t="s">
        <v>264</v>
      </c>
      <c r="M76" s="4" t="s">
        <v>125</v>
      </c>
      <c r="N76" s="14">
        <v>120</v>
      </c>
      <c r="O76" s="12" t="s">
        <v>265</v>
      </c>
      <c r="P76" s="12"/>
    </row>
    <row r="77" spans="12:16" ht="27">
      <c r="L77" s="8" t="s">
        <v>266</v>
      </c>
      <c r="M77" s="13" t="s">
        <v>85</v>
      </c>
      <c r="N77" s="34">
        <v>25</v>
      </c>
      <c r="O77" s="12" t="s">
        <v>267</v>
      </c>
      <c r="P77" s="12" t="s">
        <v>244</v>
      </c>
    </row>
    <row r="78" spans="12:16" ht="30">
      <c r="L78" s="8" t="s">
        <v>268</v>
      </c>
      <c r="M78" s="13" t="s">
        <v>125</v>
      </c>
      <c r="N78" s="14">
        <v>120</v>
      </c>
      <c r="O78" s="8" t="s">
        <v>269</v>
      </c>
      <c r="P78" s="12"/>
    </row>
    <row r="79" spans="12:16" ht="27">
      <c r="L79" s="8" t="s">
        <v>270</v>
      </c>
      <c r="M79" s="13" t="s">
        <v>271</v>
      </c>
      <c r="N79" s="14">
        <v>2.8799999999999999E-2</v>
      </c>
      <c r="O79" s="8" t="s">
        <v>272</v>
      </c>
      <c r="P79" s="8" t="s">
        <v>111</v>
      </c>
    </row>
    <row r="81" spans="12:17" ht="27">
      <c r="L81" s="8" t="s">
        <v>273</v>
      </c>
      <c r="M81" s="13" t="s">
        <v>85</v>
      </c>
      <c r="N81" s="34">
        <v>75</v>
      </c>
      <c r="O81" s="12" t="s">
        <v>274</v>
      </c>
      <c r="P81" s="12" t="s">
        <v>275</v>
      </c>
    </row>
    <row r="82" spans="12:17" ht="30">
      <c r="L82" s="8" t="s">
        <v>276</v>
      </c>
      <c r="M82" s="13" t="s">
        <v>125</v>
      </c>
      <c r="N82" s="14">
        <v>180</v>
      </c>
      <c r="O82" s="8" t="s">
        <v>277</v>
      </c>
      <c r="P82" s="12"/>
    </row>
    <row r="83" spans="12:17" ht="15">
      <c r="L83" s="8" t="s">
        <v>278</v>
      </c>
      <c r="M83" s="13" t="s">
        <v>98</v>
      </c>
      <c r="N83" s="14">
        <v>180</v>
      </c>
      <c r="O83" s="12" t="s">
        <v>279</v>
      </c>
      <c r="P83" s="12"/>
    </row>
    <row r="84" spans="12:17" ht="15">
      <c r="L84" s="8" t="s">
        <v>280</v>
      </c>
      <c r="M84" s="4" t="s">
        <v>98</v>
      </c>
      <c r="N84" s="14">
        <v>200</v>
      </c>
      <c r="O84" s="12" t="s">
        <v>281</v>
      </c>
      <c r="P84" s="8" t="s">
        <v>193</v>
      </c>
    </row>
    <row r="85" spans="12:17" ht="27">
      <c r="L85" s="8" t="s">
        <v>282</v>
      </c>
      <c r="M85" s="13" t="s">
        <v>85</v>
      </c>
      <c r="N85" s="34">
        <v>120</v>
      </c>
      <c r="O85" s="12" t="s">
        <v>283</v>
      </c>
      <c r="P85" s="12" t="s">
        <v>275</v>
      </c>
    </row>
    <row r="86" spans="12:17" ht="40.5">
      <c r="L86" s="8" t="s">
        <v>284</v>
      </c>
      <c r="M86" s="13" t="s">
        <v>285</v>
      </c>
      <c r="N86" s="14">
        <v>4</v>
      </c>
      <c r="O86" s="8" t="s">
        <v>286</v>
      </c>
      <c r="P86" s="8" t="s">
        <v>105</v>
      </c>
    </row>
    <row r="87" spans="12:17" ht="30">
      <c r="L87" s="8" t="s">
        <v>287</v>
      </c>
      <c r="M87" s="13" t="s">
        <v>98</v>
      </c>
      <c r="N87" s="34">
        <v>144.19999999999999</v>
      </c>
      <c r="O87" s="12" t="s">
        <v>288</v>
      </c>
      <c r="P87" s="12" t="s">
        <v>289</v>
      </c>
    </row>
    <row r="88" spans="12:17" ht="45">
      <c r="L88" s="8" t="s">
        <v>290</v>
      </c>
      <c r="M88" s="13" t="s">
        <v>98</v>
      </c>
      <c r="N88" s="34">
        <v>265.95</v>
      </c>
      <c r="O88" s="12" t="s">
        <v>288</v>
      </c>
      <c r="P88" s="12" t="s">
        <v>291</v>
      </c>
    </row>
    <row r="89" spans="12:17" ht="15">
      <c r="L89" s="8" t="s">
        <v>292</v>
      </c>
      <c r="M89" s="13" t="s">
        <v>85</v>
      </c>
      <c r="N89" s="14">
        <v>112.5</v>
      </c>
      <c r="O89" s="8" t="s">
        <v>293</v>
      </c>
      <c r="P89" s="12"/>
    </row>
    <row r="90" spans="12:17" ht="15">
      <c r="L90" s="8" t="s">
        <v>294</v>
      </c>
      <c r="M90" s="13" t="s">
        <v>85</v>
      </c>
      <c r="N90" s="14">
        <v>120</v>
      </c>
      <c r="O90" s="8" t="s">
        <v>295</v>
      </c>
      <c r="P90" s="12"/>
    </row>
    <row r="91" spans="12:17" ht="15">
      <c r="L91" s="8" t="s">
        <v>296</v>
      </c>
      <c r="M91" s="13" t="s">
        <v>85</v>
      </c>
      <c r="N91" s="14">
        <v>210</v>
      </c>
      <c r="O91" s="12" t="s">
        <v>297</v>
      </c>
      <c r="P91" s="12" t="s">
        <v>298</v>
      </c>
    </row>
    <row r="92" spans="12:17" ht="15">
      <c r="L92" s="8" t="s">
        <v>299</v>
      </c>
      <c r="M92" s="13" t="s">
        <v>85</v>
      </c>
      <c r="N92" s="14">
        <v>180</v>
      </c>
      <c r="O92" s="8" t="s">
        <v>300</v>
      </c>
      <c r="P92" s="12"/>
    </row>
    <row r="93" spans="12:17" ht="30.75">
      <c r="L93" s="8" t="s">
        <v>301</v>
      </c>
      <c r="M93" s="13" t="s">
        <v>98</v>
      </c>
      <c r="N93" s="14" t="s">
        <v>99</v>
      </c>
      <c r="O93" s="8" t="s">
        <v>302</v>
      </c>
      <c r="P93" s="12" t="s">
        <v>303</v>
      </c>
    </row>
    <row r="95" spans="12:17" ht="75">
      <c r="L95" s="8" t="s">
        <v>304</v>
      </c>
      <c r="M95" s="13" t="s">
        <v>218</v>
      </c>
      <c r="N95" s="14">
        <v>30.6</v>
      </c>
      <c r="O95" s="12" t="s">
        <v>302</v>
      </c>
      <c r="P95" s="8" t="s">
        <v>305</v>
      </c>
      <c r="Q95" s="12" t="s">
        <v>306</v>
      </c>
    </row>
    <row r="97" spans="12:17" ht="15">
      <c r="L97" s="8" t="s">
        <v>307</v>
      </c>
      <c r="M97" s="4" t="s">
        <v>79</v>
      </c>
      <c r="N97" s="14">
        <v>100</v>
      </c>
      <c r="O97" s="12" t="s">
        <v>308</v>
      </c>
      <c r="P97" s="12" t="s">
        <v>309</v>
      </c>
    </row>
    <row r="98" spans="12:17" ht="15">
      <c r="L98" s="8" t="s">
        <v>310</v>
      </c>
      <c r="M98" s="4" t="s">
        <v>311</v>
      </c>
      <c r="N98" s="14">
        <v>78.099999999999994</v>
      </c>
      <c r="O98" s="12" t="s">
        <v>312</v>
      </c>
      <c r="P98" s="8" t="s">
        <v>313</v>
      </c>
    </row>
    <row r="99" spans="12:17" ht="15">
      <c r="L99" s="8" t="s">
        <v>314</v>
      </c>
      <c r="M99" s="13" t="s">
        <v>85</v>
      </c>
      <c r="N99" s="14">
        <v>120</v>
      </c>
      <c r="O99" s="12" t="s">
        <v>312</v>
      </c>
      <c r="P99" s="12"/>
    </row>
    <row r="100" spans="12:17" ht="27">
      <c r="L100" s="8" t="s">
        <v>315</v>
      </c>
      <c r="M100" s="13" t="s">
        <v>79</v>
      </c>
      <c r="N100" s="34">
        <v>25.9</v>
      </c>
      <c r="O100" s="12" t="s">
        <v>316</v>
      </c>
      <c r="P100" s="8" t="s">
        <v>317</v>
      </c>
    </row>
    <row r="101" spans="12:17" ht="15">
      <c r="L101" s="8" t="s">
        <v>318</v>
      </c>
      <c r="M101" s="13" t="s">
        <v>85</v>
      </c>
      <c r="N101" s="34">
        <v>85</v>
      </c>
      <c r="O101" s="12" t="s">
        <v>319</v>
      </c>
      <c r="P101" s="12" t="s">
        <v>244</v>
      </c>
    </row>
    <row r="102" spans="12:17" ht="15">
      <c r="L102" s="8" t="s">
        <v>320</v>
      </c>
      <c r="M102" s="13" t="s">
        <v>98</v>
      </c>
      <c r="N102" s="14">
        <v>140</v>
      </c>
      <c r="O102" s="8" t="s">
        <v>321</v>
      </c>
      <c r="P102" s="12" t="s">
        <v>193</v>
      </c>
    </row>
    <row r="103" spans="12:17" ht="15">
      <c r="L103" s="8" t="s">
        <v>322</v>
      </c>
      <c r="M103" s="13" t="s">
        <v>85</v>
      </c>
      <c r="N103" s="34">
        <v>70</v>
      </c>
      <c r="O103" s="8" t="s">
        <v>323</v>
      </c>
      <c r="P103" s="12" t="s">
        <v>81</v>
      </c>
    </row>
    <row r="104" spans="12:17" ht="27">
      <c r="L104" s="8" t="s">
        <v>324</v>
      </c>
      <c r="M104" s="4" t="s">
        <v>125</v>
      </c>
      <c r="N104" s="14">
        <v>100</v>
      </c>
      <c r="O104" s="8" t="s">
        <v>325</v>
      </c>
      <c r="P104" s="12"/>
    </row>
    <row r="105" spans="12:17" ht="15">
      <c r="L105" s="8" t="s">
        <v>326</v>
      </c>
      <c r="M105" s="13" t="s">
        <v>327</v>
      </c>
      <c r="N105" s="14">
        <v>57.5</v>
      </c>
      <c r="O105" s="8" t="s">
        <v>328</v>
      </c>
      <c r="P105" s="12"/>
    </row>
    <row r="106" spans="12:17" ht="15">
      <c r="L106" s="8" t="s">
        <v>329</v>
      </c>
      <c r="M106" s="13" t="s">
        <v>89</v>
      </c>
      <c r="N106" s="14">
        <v>0.73799999999999999</v>
      </c>
      <c r="O106" s="12" t="s">
        <v>330</v>
      </c>
      <c r="P106" s="8" t="s">
        <v>111</v>
      </c>
    </row>
    <row r="107" spans="12:17" ht="15">
      <c r="L107" s="8" t="s">
        <v>331</v>
      </c>
      <c r="M107" s="13" t="s">
        <v>89</v>
      </c>
      <c r="N107" s="14">
        <v>2.532</v>
      </c>
      <c r="O107" s="8" t="s">
        <v>332</v>
      </c>
      <c r="P107" s="12" t="s">
        <v>111</v>
      </c>
    </row>
    <row r="108" spans="12:17" ht="15">
      <c r="L108" s="8" t="s">
        <v>333</v>
      </c>
      <c r="M108" s="13" t="s">
        <v>89</v>
      </c>
      <c r="N108" s="14">
        <v>0.28999999999999998</v>
      </c>
      <c r="O108" s="12" t="s">
        <v>334</v>
      </c>
      <c r="P108" s="12" t="s">
        <v>111</v>
      </c>
    </row>
    <row r="110" spans="12:17" ht="90">
      <c r="L110" s="8" t="s">
        <v>335</v>
      </c>
      <c r="M110" s="13" t="s">
        <v>336</v>
      </c>
      <c r="N110" s="34">
        <v>61.3</v>
      </c>
      <c r="O110" s="12" t="s">
        <v>312</v>
      </c>
      <c r="P110" s="8" t="s">
        <v>337</v>
      </c>
      <c r="Q110" s="12" t="s">
        <v>338</v>
      </c>
    </row>
    <row r="111" spans="12:17" ht="75">
      <c r="L111" s="8" t="s">
        <v>339</v>
      </c>
      <c r="M111" s="13" t="s">
        <v>336</v>
      </c>
      <c r="N111" s="34">
        <v>84.4</v>
      </c>
      <c r="O111" s="8" t="s">
        <v>340</v>
      </c>
      <c r="P111" s="8" t="s">
        <v>337</v>
      </c>
      <c r="Q111" s="12" t="s">
        <v>341</v>
      </c>
    </row>
    <row r="113" spans="12:17" ht="27">
      <c r="L113" s="8" t="s">
        <v>342</v>
      </c>
      <c r="M113" s="4" t="s">
        <v>98</v>
      </c>
      <c r="N113" s="34">
        <v>180</v>
      </c>
      <c r="O113" s="12" t="s">
        <v>343</v>
      </c>
      <c r="P113" s="12" t="s">
        <v>81</v>
      </c>
    </row>
    <row r="114" spans="12:17" ht="30">
      <c r="L114" s="8" t="s">
        <v>344</v>
      </c>
      <c r="M114" s="13" t="s">
        <v>171</v>
      </c>
      <c r="N114" s="34">
        <v>73.5</v>
      </c>
      <c r="O114" s="12" t="s">
        <v>345</v>
      </c>
      <c r="P114" s="8" t="s">
        <v>346</v>
      </c>
    </row>
    <row r="115" spans="12:17" ht="15">
      <c r="L115" s="8" t="s">
        <v>347</v>
      </c>
      <c r="M115" s="13" t="s">
        <v>85</v>
      </c>
      <c r="N115" s="14">
        <v>100</v>
      </c>
      <c r="O115" s="8" t="s">
        <v>348</v>
      </c>
      <c r="P115" s="12" t="s">
        <v>349</v>
      </c>
    </row>
    <row r="116" spans="12:17" ht="30">
      <c r="L116" s="8" t="s">
        <v>350</v>
      </c>
      <c r="M116" s="13" t="s">
        <v>85</v>
      </c>
      <c r="N116" s="34">
        <v>87.5</v>
      </c>
      <c r="O116" s="8" t="s">
        <v>351</v>
      </c>
      <c r="P116" s="12" t="s">
        <v>352</v>
      </c>
    </row>
    <row r="117" spans="12:17" ht="15">
      <c r="L117" s="8" t="s">
        <v>353</v>
      </c>
      <c r="M117" s="13" t="s">
        <v>79</v>
      </c>
      <c r="N117" s="14">
        <v>70</v>
      </c>
      <c r="O117" s="12" t="s">
        <v>354</v>
      </c>
      <c r="P117" s="12" t="s">
        <v>355</v>
      </c>
    </row>
    <row r="118" spans="12:17" ht="27">
      <c r="L118" s="8" t="s">
        <v>356</v>
      </c>
      <c r="M118" s="13" t="s">
        <v>98</v>
      </c>
      <c r="N118" s="14">
        <v>229.5</v>
      </c>
      <c r="O118" s="12" t="s">
        <v>357</v>
      </c>
      <c r="P118" s="8" t="s">
        <v>358</v>
      </c>
    </row>
    <row r="119" spans="12:17" ht="15">
      <c r="L119" s="8" t="s">
        <v>359</v>
      </c>
      <c r="M119" s="13" t="s">
        <v>85</v>
      </c>
      <c r="N119" s="14">
        <v>87.5</v>
      </c>
      <c r="O119" s="8" t="s">
        <v>360</v>
      </c>
      <c r="P119" s="12"/>
    </row>
    <row r="120" spans="12:17" ht="15">
      <c r="L120" s="8" t="s">
        <v>361</v>
      </c>
      <c r="M120" s="13" t="s">
        <v>79</v>
      </c>
      <c r="N120" s="14">
        <v>140</v>
      </c>
      <c r="O120" s="12" t="s">
        <v>362</v>
      </c>
      <c r="P120" s="12"/>
    </row>
    <row r="121" spans="12:17" ht="15">
      <c r="L121" s="8" t="s">
        <v>363</v>
      </c>
      <c r="M121" s="13" t="s">
        <v>89</v>
      </c>
      <c r="N121" s="14">
        <v>100</v>
      </c>
      <c r="O121" s="12" t="s">
        <v>364</v>
      </c>
      <c r="P121" s="12"/>
    </row>
    <row r="123" spans="12:17" ht="30">
      <c r="L123" s="8" t="s">
        <v>365</v>
      </c>
      <c r="M123" s="13" t="s">
        <v>366</v>
      </c>
      <c r="N123" s="34">
        <v>89.1</v>
      </c>
      <c r="O123" s="8" t="s">
        <v>367</v>
      </c>
      <c r="P123" s="8" t="s">
        <v>368</v>
      </c>
      <c r="Q123" s="12" t="s">
        <v>244</v>
      </c>
    </row>
    <row r="124" spans="12:17" ht="75">
      <c r="L124" s="8" t="s">
        <v>369</v>
      </c>
      <c r="M124" s="13" t="s">
        <v>218</v>
      </c>
      <c r="N124" s="14">
        <v>51</v>
      </c>
      <c r="O124" s="12" t="s">
        <v>357</v>
      </c>
      <c r="P124" s="8" t="s">
        <v>370</v>
      </c>
      <c r="Q124" s="12" t="s">
        <v>371</v>
      </c>
    </row>
    <row r="126" spans="12:17" ht="27">
      <c r="L126" s="8" t="s">
        <v>372</v>
      </c>
      <c r="M126" s="13" t="s">
        <v>373</v>
      </c>
      <c r="N126" s="34">
        <v>62.8</v>
      </c>
      <c r="O126" s="12" t="s">
        <v>374</v>
      </c>
      <c r="P126" s="12" t="s">
        <v>375</v>
      </c>
    </row>
    <row r="127" spans="12:17" ht="27">
      <c r="L127" s="8" t="s">
        <v>376</v>
      </c>
      <c r="M127" s="13" t="s">
        <v>373</v>
      </c>
      <c r="N127" s="14">
        <v>35.299999999999997</v>
      </c>
      <c r="O127" s="8" t="s">
        <v>377</v>
      </c>
      <c r="P127" s="12"/>
    </row>
    <row r="128" spans="12:17" ht="30">
      <c r="L128" s="8" t="s">
        <v>378</v>
      </c>
      <c r="M128" s="13" t="s">
        <v>125</v>
      </c>
      <c r="N128" s="14">
        <v>31.2</v>
      </c>
      <c r="O128" s="12" t="s">
        <v>377</v>
      </c>
      <c r="P128" s="12"/>
    </row>
    <row r="129" spans="12:17" ht="27">
      <c r="L129" s="8" t="s">
        <v>379</v>
      </c>
      <c r="M129" s="13" t="s">
        <v>79</v>
      </c>
      <c r="N129" s="14">
        <v>44</v>
      </c>
      <c r="O129" s="12" t="s">
        <v>380</v>
      </c>
      <c r="P129" s="12"/>
    </row>
    <row r="130" spans="12:17" ht="27">
      <c r="L130" s="8" t="s">
        <v>381</v>
      </c>
      <c r="M130" s="4" t="s">
        <v>98</v>
      </c>
      <c r="N130" s="14">
        <v>50.2</v>
      </c>
      <c r="O130" s="12" t="s">
        <v>382</v>
      </c>
      <c r="P130" s="8" t="s">
        <v>383</v>
      </c>
    </row>
    <row r="131" spans="12:17" ht="15">
      <c r="L131" s="8" t="s">
        <v>384</v>
      </c>
      <c r="M131" s="13" t="s">
        <v>89</v>
      </c>
      <c r="N131" s="14">
        <v>1.5</v>
      </c>
      <c r="O131" s="8" t="s">
        <v>385</v>
      </c>
      <c r="P131" s="12"/>
    </row>
    <row r="132" spans="12:17" ht="15">
      <c r="L132" s="8" t="s">
        <v>386</v>
      </c>
      <c r="M132" s="13" t="s">
        <v>89</v>
      </c>
      <c r="N132" s="14">
        <v>1</v>
      </c>
      <c r="O132" s="8" t="s">
        <v>387</v>
      </c>
    </row>
    <row r="134" spans="12:17" ht="27">
      <c r="L134" s="8" t="s">
        <v>388</v>
      </c>
      <c r="M134" s="4" t="s">
        <v>79</v>
      </c>
      <c r="N134" s="14">
        <v>120</v>
      </c>
      <c r="O134" s="12" t="s">
        <v>211</v>
      </c>
      <c r="P134" s="12"/>
    </row>
    <row r="135" spans="12:17" ht="27">
      <c r="L135" s="8" t="s">
        <v>389</v>
      </c>
      <c r="M135" s="13" t="s">
        <v>79</v>
      </c>
      <c r="N135" s="14">
        <v>50</v>
      </c>
      <c r="O135" s="12" t="s">
        <v>390</v>
      </c>
      <c r="P135" s="12"/>
    </row>
    <row r="136" spans="12:17" ht="27">
      <c r="L136" s="8" t="s">
        <v>391</v>
      </c>
      <c r="M136" s="13" t="s">
        <v>79</v>
      </c>
      <c r="N136" s="14">
        <v>130</v>
      </c>
      <c r="O136" s="12" t="s">
        <v>392</v>
      </c>
      <c r="P136" s="12" t="s">
        <v>393</v>
      </c>
    </row>
    <row r="137" spans="12:17" ht="27">
      <c r="L137" s="8" t="s">
        <v>394</v>
      </c>
      <c r="M137" s="13" t="s">
        <v>79</v>
      </c>
      <c r="N137" s="14">
        <v>210</v>
      </c>
      <c r="O137" s="12" t="s">
        <v>395</v>
      </c>
      <c r="P137" s="12"/>
    </row>
    <row r="138" spans="12:17" ht="27">
      <c r="L138" s="8" t="s">
        <v>396</v>
      </c>
      <c r="M138" s="13" t="s">
        <v>79</v>
      </c>
      <c r="N138" s="14">
        <v>100</v>
      </c>
      <c r="O138" s="12" t="s">
        <v>397</v>
      </c>
      <c r="P138" s="12"/>
    </row>
    <row r="139" spans="12:17" ht="27">
      <c r="L139" s="8" t="s">
        <v>398</v>
      </c>
      <c r="M139" s="13" t="s">
        <v>79</v>
      </c>
      <c r="N139" s="14">
        <v>200</v>
      </c>
      <c r="O139" s="8" t="s">
        <v>354</v>
      </c>
      <c r="P139" s="12"/>
    </row>
    <row r="140" spans="12:17" ht="27">
      <c r="L140" s="8" t="s">
        <v>399</v>
      </c>
      <c r="M140" s="13" t="s">
        <v>79</v>
      </c>
      <c r="N140" s="14">
        <v>31.2</v>
      </c>
      <c r="O140" s="12" t="s">
        <v>377</v>
      </c>
    </row>
    <row r="142" spans="12:17" ht="27">
      <c r="L142" s="8" t="s">
        <v>400</v>
      </c>
      <c r="M142" s="4" t="s">
        <v>79</v>
      </c>
      <c r="N142" s="14">
        <v>21.25</v>
      </c>
      <c r="O142" s="12" t="s">
        <v>401</v>
      </c>
      <c r="P142" s="12" t="s">
        <v>104</v>
      </c>
      <c r="Q142" s="8" t="s">
        <v>402</v>
      </c>
    </row>
    <row r="143" spans="12:17" ht="40.5">
      <c r="L143" s="8" t="s">
        <v>403</v>
      </c>
      <c r="M143" s="13"/>
      <c r="N143" s="14">
        <v>26.8</v>
      </c>
      <c r="O143" s="12" t="s">
        <v>404</v>
      </c>
      <c r="P143" s="8" t="s">
        <v>86</v>
      </c>
      <c r="Q143" s="8" t="s">
        <v>405</v>
      </c>
    </row>
    <row r="144" spans="12:17" ht="27">
      <c r="L144" s="8" t="s">
        <v>406</v>
      </c>
      <c r="M144" s="13" t="s">
        <v>407</v>
      </c>
      <c r="N144" s="14">
        <v>7.67</v>
      </c>
      <c r="O144" s="12" t="s">
        <v>401</v>
      </c>
      <c r="P144" s="12" t="s">
        <v>86</v>
      </c>
      <c r="Q144" s="8" t="s">
        <v>408</v>
      </c>
    </row>
    <row r="145" spans="12:17" ht="40.5">
      <c r="L145" s="8" t="s">
        <v>409</v>
      </c>
      <c r="M145" s="13" t="s">
        <v>407</v>
      </c>
      <c r="N145" s="14">
        <v>11.978</v>
      </c>
      <c r="O145" s="12" t="s">
        <v>401</v>
      </c>
      <c r="P145" s="8" t="s">
        <v>410</v>
      </c>
      <c r="Q145" s="8" t="s">
        <v>411</v>
      </c>
    </row>
    <row r="146" spans="12:17" ht="30">
      <c r="L146" s="8" t="s">
        <v>412</v>
      </c>
      <c r="M146" s="13" t="s">
        <v>413</v>
      </c>
      <c r="N146" s="14">
        <v>10</v>
      </c>
      <c r="O146" s="12" t="s">
        <v>401</v>
      </c>
      <c r="P146" s="12" t="s">
        <v>410</v>
      </c>
      <c r="Q146" s="8" t="s">
        <v>414</v>
      </c>
    </row>
    <row r="147" spans="12:17" ht="30">
      <c r="L147" s="8" t="s">
        <v>415</v>
      </c>
      <c r="M147" s="13" t="s">
        <v>79</v>
      </c>
      <c r="N147" s="14">
        <v>13.6</v>
      </c>
      <c r="O147" s="12" t="s">
        <v>401</v>
      </c>
      <c r="P147" s="12" t="s">
        <v>416</v>
      </c>
      <c r="Q147" s="12" t="s">
        <v>414</v>
      </c>
    </row>
    <row r="148" spans="12:17" ht="27">
      <c r="L148" s="8" t="s">
        <v>417</v>
      </c>
      <c r="M148" s="13"/>
      <c r="N148" s="14">
        <v>22.93</v>
      </c>
      <c r="O148" s="12" t="s">
        <v>418</v>
      </c>
      <c r="P148" s="12" t="s">
        <v>419</v>
      </c>
      <c r="Q148" s="12" t="s">
        <v>402</v>
      </c>
    </row>
    <row r="149" spans="12:17" ht="45">
      <c r="L149" s="8" t="s">
        <v>420</v>
      </c>
      <c r="M149" s="13" t="s">
        <v>407</v>
      </c>
      <c r="N149" s="14">
        <v>14.574999999999999</v>
      </c>
      <c r="O149" s="12" t="s">
        <v>418</v>
      </c>
      <c r="P149" s="8" t="s">
        <v>421</v>
      </c>
      <c r="Q149" s="12" t="s">
        <v>411</v>
      </c>
    </row>
    <row r="150" spans="12:17" ht="60">
      <c r="L150" s="8" t="s">
        <v>422</v>
      </c>
      <c r="M150" s="4" t="s">
        <v>327</v>
      </c>
      <c r="N150" s="14">
        <v>5</v>
      </c>
      <c r="O150" s="12" t="s">
        <v>423</v>
      </c>
      <c r="P150" s="12" t="s">
        <v>167</v>
      </c>
      <c r="Q150" s="12" t="s">
        <v>424</v>
      </c>
    </row>
    <row r="151" spans="12:17" ht="67.5">
      <c r="L151" s="8" t="s">
        <v>425</v>
      </c>
      <c r="M151" s="13" t="s">
        <v>426</v>
      </c>
      <c r="N151" s="14">
        <v>11</v>
      </c>
      <c r="O151" s="12" t="s">
        <v>423</v>
      </c>
      <c r="P151" s="12" t="s">
        <v>427</v>
      </c>
      <c r="Q151" s="8" t="s">
        <v>428</v>
      </c>
    </row>
    <row r="152" spans="12:17" ht="75">
      <c r="L152" s="8" t="s">
        <v>429</v>
      </c>
      <c r="M152" s="4" t="s">
        <v>430</v>
      </c>
      <c r="N152" s="14">
        <v>5</v>
      </c>
      <c r="O152" s="12" t="s">
        <v>423</v>
      </c>
      <c r="P152" s="8" t="s">
        <v>431</v>
      </c>
      <c r="Q152" s="12" t="s">
        <v>432</v>
      </c>
    </row>
    <row r="153" spans="12:17" ht="45">
      <c r="L153" s="8" t="s">
        <v>433</v>
      </c>
      <c r="M153" s="13" t="s">
        <v>79</v>
      </c>
      <c r="N153" s="14">
        <v>13.4</v>
      </c>
      <c r="O153" s="12" t="s">
        <v>434</v>
      </c>
      <c r="P153" s="12" t="s">
        <v>431</v>
      </c>
      <c r="Q153" s="12" t="s">
        <v>435</v>
      </c>
    </row>
    <row r="154" spans="12:17" ht="27">
      <c r="L154" s="8" t="s">
        <v>436</v>
      </c>
      <c r="M154" s="13" t="s">
        <v>89</v>
      </c>
      <c r="N154" s="14">
        <v>24.7</v>
      </c>
      <c r="O154" s="12" t="s">
        <v>437</v>
      </c>
      <c r="P154" s="12" t="s">
        <v>438</v>
      </c>
      <c r="Q154" s="8" t="s">
        <v>439</v>
      </c>
    </row>
    <row r="155" spans="12:17" ht="27">
      <c r="L155" s="8" t="s">
        <v>440</v>
      </c>
      <c r="M155" s="13" t="s">
        <v>89</v>
      </c>
      <c r="N155" s="14">
        <v>18.89</v>
      </c>
      <c r="O155" s="12" t="s">
        <v>434</v>
      </c>
      <c r="P155" s="8" t="s">
        <v>441</v>
      </c>
      <c r="Q155" s="8" t="s">
        <v>442</v>
      </c>
    </row>
    <row r="156" spans="12:17" ht="40.5">
      <c r="L156" s="8" t="s">
        <v>443</v>
      </c>
      <c r="M156" s="13" t="s">
        <v>79</v>
      </c>
      <c r="N156" s="14">
        <v>50.7</v>
      </c>
      <c r="O156" s="12" t="s">
        <v>434</v>
      </c>
      <c r="P156" s="8" t="s">
        <v>219</v>
      </c>
      <c r="Q156" s="12" t="s">
        <v>414</v>
      </c>
    </row>
    <row r="157" spans="12:17" ht="45">
      <c r="L157" s="8" t="s">
        <v>444</v>
      </c>
      <c r="M157" s="13" t="s">
        <v>445</v>
      </c>
      <c r="N157" s="14">
        <v>65</v>
      </c>
      <c r="O157" s="12" t="s">
        <v>446</v>
      </c>
      <c r="P157" s="8" t="s">
        <v>177</v>
      </c>
      <c r="Q157" s="12" t="s">
        <v>447</v>
      </c>
    </row>
    <row r="158" spans="12:17" ht="45">
      <c r="L158" s="8" t="s">
        <v>448</v>
      </c>
      <c r="M158" s="13" t="s">
        <v>449</v>
      </c>
      <c r="N158" s="14">
        <v>21</v>
      </c>
      <c r="O158" s="12" t="s">
        <v>446</v>
      </c>
      <c r="P158" s="12" t="s">
        <v>177</v>
      </c>
      <c r="Q158" s="12" t="s">
        <v>447</v>
      </c>
    </row>
    <row r="159" spans="12:17" ht="40.5">
      <c r="L159" s="8" t="s">
        <v>450</v>
      </c>
      <c r="M159" s="13" t="s">
        <v>195</v>
      </c>
      <c r="N159" s="14">
        <v>5.1849999999999996</v>
      </c>
      <c r="O159" s="12" t="s">
        <v>423</v>
      </c>
      <c r="P159" s="12" t="s">
        <v>451</v>
      </c>
      <c r="Q159" s="8" t="s">
        <v>452</v>
      </c>
    </row>
    <row r="160" spans="12:17" ht="54">
      <c r="L160" s="8" t="s">
        <v>453</v>
      </c>
      <c r="M160" s="13" t="s">
        <v>98</v>
      </c>
      <c r="N160" s="14">
        <v>10.5</v>
      </c>
      <c r="O160" s="12" t="s">
        <v>423</v>
      </c>
      <c r="P160" s="12" t="s">
        <v>451</v>
      </c>
      <c r="Q160" s="8" t="s">
        <v>454</v>
      </c>
    </row>
    <row r="161" spans="12:17" ht="30">
      <c r="L161" s="8" t="s">
        <v>455</v>
      </c>
      <c r="M161" s="13" t="s">
        <v>456</v>
      </c>
      <c r="N161" s="14">
        <v>45.7</v>
      </c>
      <c r="O161" s="12" t="s">
        <v>457</v>
      </c>
      <c r="P161" s="8" t="s">
        <v>180</v>
      </c>
      <c r="Q161" s="8" t="s">
        <v>458</v>
      </c>
    </row>
    <row r="162" spans="12:17" ht="54">
      <c r="L162" s="8" t="s">
        <v>459</v>
      </c>
      <c r="M162" s="13" t="s">
        <v>195</v>
      </c>
      <c r="N162" s="14">
        <v>41.04</v>
      </c>
      <c r="O162" s="12" t="s">
        <v>434</v>
      </c>
      <c r="P162" s="12" t="s">
        <v>180</v>
      </c>
      <c r="Q162" s="12" t="s">
        <v>458</v>
      </c>
    </row>
    <row r="163" spans="12:17" ht="27">
      <c r="L163" s="8" t="s">
        <v>460</v>
      </c>
      <c r="M163" s="13" t="s">
        <v>407</v>
      </c>
      <c r="N163" s="14">
        <v>6.61</v>
      </c>
      <c r="O163" s="12" t="s">
        <v>418</v>
      </c>
      <c r="P163" s="8" t="s">
        <v>183</v>
      </c>
      <c r="Q163" s="8" t="s">
        <v>461</v>
      </c>
    </row>
    <row r="164" spans="12:17" ht="27">
      <c r="L164" s="8" t="s">
        <v>462</v>
      </c>
      <c r="M164" s="13" t="s">
        <v>407</v>
      </c>
      <c r="N164" s="14">
        <v>18.21</v>
      </c>
      <c r="O164" s="12" t="s">
        <v>418</v>
      </c>
      <c r="P164" s="12" t="s">
        <v>183</v>
      </c>
      <c r="Q164" s="12" t="s">
        <v>408</v>
      </c>
    </row>
    <row r="165" spans="12:17" ht="40.5">
      <c r="L165" s="8" t="s">
        <v>463</v>
      </c>
      <c r="M165" s="13" t="s">
        <v>98</v>
      </c>
      <c r="N165" s="14">
        <v>10.765000000000001</v>
      </c>
      <c r="O165" s="12" t="s">
        <v>423</v>
      </c>
      <c r="P165" s="12" t="s">
        <v>183</v>
      </c>
      <c r="Q165" s="12" t="s">
        <v>464</v>
      </c>
    </row>
    <row r="166" spans="12:17" ht="40.5">
      <c r="L166" s="8" t="s">
        <v>465</v>
      </c>
      <c r="M166" s="13" t="s">
        <v>98</v>
      </c>
      <c r="N166" s="14">
        <v>11</v>
      </c>
      <c r="O166" s="12" t="s">
        <v>423</v>
      </c>
      <c r="P166" s="12" t="s">
        <v>183</v>
      </c>
      <c r="Q166" s="8" t="s">
        <v>466</v>
      </c>
    </row>
    <row r="167" spans="12:17" ht="40.5">
      <c r="L167" s="8" t="s">
        <v>467</v>
      </c>
      <c r="M167" s="13" t="s">
        <v>195</v>
      </c>
      <c r="N167" s="14">
        <v>10.92</v>
      </c>
      <c r="O167" s="12" t="s">
        <v>423</v>
      </c>
      <c r="P167" s="12" t="s">
        <v>189</v>
      </c>
      <c r="Q167" s="8" t="s">
        <v>468</v>
      </c>
    </row>
    <row r="168" spans="12:17" ht="40.5">
      <c r="L168" s="8" t="s">
        <v>469</v>
      </c>
      <c r="M168" s="13" t="s">
        <v>195</v>
      </c>
      <c r="N168" s="14">
        <v>3.8660000000000001</v>
      </c>
      <c r="O168" s="12" t="s">
        <v>470</v>
      </c>
      <c r="P168" s="12" t="s">
        <v>471</v>
      </c>
      <c r="Q168" s="8" t="s">
        <v>472</v>
      </c>
    </row>
    <row r="169" spans="12:17" ht="40.5">
      <c r="L169" s="8" t="s">
        <v>473</v>
      </c>
      <c r="M169" s="4" t="s">
        <v>474</v>
      </c>
      <c r="N169" s="14">
        <v>65.5</v>
      </c>
      <c r="O169" s="12" t="s">
        <v>457</v>
      </c>
      <c r="P169" s="12" t="s">
        <v>203</v>
      </c>
      <c r="Q169" s="8" t="s">
        <v>475</v>
      </c>
    </row>
    <row r="170" spans="12:17" ht="54">
      <c r="L170" s="8" t="s">
        <v>476</v>
      </c>
      <c r="M170" s="13" t="s">
        <v>98</v>
      </c>
      <c r="N170" s="14">
        <v>84.74</v>
      </c>
      <c r="O170" s="12" t="s">
        <v>423</v>
      </c>
      <c r="P170" s="12" t="s">
        <v>203</v>
      </c>
      <c r="Q170" s="8" t="s">
        <v>477</v>
      </c>
    </row>
    <row r="171" spans="12:17" ht="45">
      <c r="L171" s="8" t="s">
        <v>478</v>
      </c>
      <c r="M171" s="13" t="s">
        <v>479</v>
      </c>
      <c r="N171" s="14">
        <v>27.419</v>
      </c>
      <c r="O171" s="12" t="s">
        <v>434</v>
      </c>
      <c r="P171" s="12" t="s">
        <v>203</v>
      </c>
      <c r="Q171" s="8" t="s">
        <v>480</v>
      </c>
    </row>
    <row r="172" spans="12:17" ht="30">
      <c r="L172" s="8" t="s">
        <v>481</v>
      </c>
      <c r="M172" s="13" t="s">
        <v>482</v>
      </c>
      <c r="N172" s="14">
        <v>12.42</v>
      </c>
      <c r="O172" s="12" t="s">
        <v>401</v>
      </c>
      <c r="P172" s="12" t="s">
        <v>203</v>
      </c>
      <c r="Q172" s="8" t="s">
        <v>483</v>
      </c>
    </row>
    <row r="173" spans="12:17" ht="54">
      <c r="L173" s="8" t="s">
        <v>484</v>
      </c>
      <c r="M173" s="13" t="s">
        <v>98</v>
      </c>
      <c r="N173" s="14">
        <v>81.42</v>
      </c>
      <c r="O173" s="12" t="s">
        <v>423</v>
      </c>
      <c r="P173" s="12" t="s">
        <v>208</v>
      </c>
      <c r="Q173" s="8" t="s">
        <v>485</v>
      </c>
    </row>
    <row r="174" spans="12:17" ht="30">
      <c r="L174" s="8" t="s">
        <v>486</v>
      </c>
      <c r="M174" s="13"/>
      <c r="N174" s="14">
        <v>43</v>
      </c>
      <c r="O174" s="12" t="s">
        <v>418</v>
      </c>
      <c r="P174" s="12" t="s">
        <v>208</v>
      </c>
      <c r="Q174" s="12" t="s">
        <v>458</v>
      </c>
    </row>
    <row r="175" spans="12:17" ht="45">
      <c r="L175" s="8" t="s">
        <v>487</v>
      </c>
      <c r="M175" s="13" t="s">
        <v>488</v>
      </c>
      <c r="N175" s="14">
        <v>5.694</v>
      </c>
      <c r="O175" s="12" t="s">
        <v>401</v>
      </c>
      <c r="P175" s="8" t="s">
        <v>489</v>
      </c>
      <c r="Q175" s="12" t="s">
        <v>411</v>
      </c>
    </row>
    <row r="176" spans="12:17" ht="45">
      <c r="L176" s="8" t="s">
        <v>490</v>
      </c>
      <c r="M176" s="13" t="s">
        <v>407</v>
      </c>
      <c r="N176" s="14">
        <v>54.854999999999997</v>
      </c>
      <c r="O176" s="12" t="s">
        <v>401</v>
      </c>
      <c r="P176" s="8" t="s">
        <v>211</v>
      </c>
      <c r="Q176" s="12" t="s">
        <v>411</v>
      </c>
    </row>
    <row r="177" spans="12:17" ht="27">
      <c r="L177" s="8" t="s">
        <v>491</v>
      </c>
      <c r="M177" s="13" t="s">
        <v>195</v>
      </c>
      <c r="N177" s="14">
        <v>23.97</v>
      </c>
      <c r="O177" s="12" t="s">
        <v>434</v>
      </c>
      <c r="P177" s="8" t="s">
        <v>214</v>
      </c>
      <c r="Q177" s="12" t="s">
        <v>492</v>
      </c>
    </row>
    <row r="178" spans="12:17" ht="27">
      <c r="L178" s="8" t="s">
        <v>493</v>
      </c>
      <c r="M178" s="13" t="s">
        <v>494</v>
      </c>
      <c r="N178" s="14">
        <v>6.7</v>
      </c>
      <c r="O178" s="12" t="s">
        <v>434</v>
      </c>
      <c r="P178" s="12" t="s">
        <v>495</v>
      </c>
      <c r="Q178" s="8" t="s">
        <v>496</v>
      </c>
    </row>
    <row r="179" spans="12:17" ht="45">
      <c r="L179" s="8" t="s">
        <v>497</v>
      </c>
      <c r="M179" s="4" t="s">
        <v>498</v>
      </c>
      <c r="N179" s="14">
        <v>0.31219999999999998</v>
      </c>
      <c r="O179" s="12" t="s">
        <v>470</v>
      </c>
      <c r="P179" s="12" t="s">
        <v>499</v>
      </c>
      <c r="Q179" s="12" t="s">
        <v>497</v>
      </c>
    </row>
    <row r="180" spans="12:17" ht="27">
      <c r="L180" s="8" t="s">
        <v>500</v>
      </c>
      <c r="M180" s="13"/>
      <c r="N180" s="14">
        <v>15.12</v>
      </c>
      <c r="O180" s="12" t="s">
        <v>418</v>
      </c>
      <c r="P180" s="12" t="s">
        <v>501</v>
      </c>
      <c r="Q180" s="12" t="s">
        <v>402</v>
      </c>
    </row>
    <row r="181" spans="12:17" ht="27">
      <c r="L181" s="8" t="s">
        <v>502</v>
      </c>
      <c r="M181" s="13"/>
      <c r="N181" s="14">
        <v>7</v>
      </c>
      <c r="O181" s="12" t="s">
        <v>418</v>
      </c>
      <c r="P181" s="12" t="s">
        <v>503</v>
      </c>
      <c r="Q181" s="8" t="s">
        <v>504</v>
      </c>
    </row>
    <row r="182" spans="12:17" ht="27">
      <c r="L182" s="8" t="s">
        <v>505</v>
      </c>
      <c r="M182" s="13" t="s">
        <v>79</v>
      </c>
      <c r="N182" s="14">
        <v>14.7</v>
      </c>
      <c r="O182" s="12" t="s">
        <v>434</v>
      </c>
      <c r="P182" s="12" t="s">
        <v>506</v>
      </c>
      <c r="Q182" s="8" t="s">
        <v>507</v>
      </c>
    </row>
    <row r="183" spans="12:17" ht="40.5">
      <c r="L183" s="8" t="s">
        <v>508</v>
      </c>
      <c r="M183" s="13" t="s">
        <v>79</v>
      </c>
      <c r="N183" s="14">
        <v>60</v>
      </c>
      <c r="O183" s="12" t="s">
        <v>418</v>
      </c>
      <c r="P183" s="8" t="s">
        <v>509</v>
      </c>
      <c r="Q183" s="12" t="s">
        <v>414</v>
      </c>
    </row>
    <row r="184" spans="12:17" ht="45">
      <c r="L184" s="8" t="s">
        <v>510</v>
      </c>
      <c r="M184" s="13" t="s">
        <v>79</v>
      </c>
      <c r="N184" s="14">
        <v>14.9</v>
      </c>
      <c r="O184" s="12" t="s">
        <v>434</v>
      </c>
      <c r="P184" s="12" t="s">
        <v>243</v>
      </c>
      <c r="Q184" s="12" t="s">
        <v>511</v>
      </c>
    </row>
    <row r="185" spans="12:17" ht="27">
      <c r="L185" s="8" t="s">
        <v>512</v>
      </c>
      <c r="M185" s="13" t="s">
        <v>513</v>
      </c>
      <c r="N185" s="14">
        <v>33.19</v>
      </c>
      <c r="O185" s="12" t="s">
        <v>401</v>
      </c>
      <c r="P185" s="8" t="s">
        <v>228</v>
      </c>
      <c r="Q185" s="12" t="s">
        <v>408</v>
      </c>
    </row>
    <row r="186" spans="12:17" ht="45">
      <c r="L186" s="8" t="s">
        <v>514</v>
      </c>
      <c r="M186" s="13" t="s">
        <v>407</v>
      </c>
      <c r="N186" s="14">
        <v>4.1100000000000003</v>
      </c>
      <c r="O186" s="12" t="s">
        <v>418</v>
      </c>
      <c r="P186" s="12" t="s">
        <v>228</v>
      </c>
      <c r="Q186" s="12" t="s">
        <v>411</v>
      </c>
    </row>
    <row r="187" spans="12:17" ht="30">
      <c r="L187" s="8" t="s">
        <v>515</v>
      </c>
      <c r="M187" s="13" t="s">
        <v>407</v>
      </c>
      <c r="N187" s="14">
        <v>3.45</v>
      </c>
      <c r="O187" s="12" t="s">
        <v>418</v>
      </c>
      <c r="P187" s="12" t="s">
        <v>253</v>
      </c>
      <c r="Q187" s="12" t="s">
        <v>461</v>
      </c>
    </row>
    <row r="188" spans="12:17" ht="40.5">
      <c r="L188" s="8" t="s">
        <v>516</v>
      </c>
      <c r="M188" s="13" t="s">
        <v>407</v>
      </c>
      <c r="N188" s="14">
        <v>22.3</v>
      </c>
      <c r="O188" s="12" t="s">
        <v>434</v>
      </c>
      <c r="P188" s="12" t="s">
        <v>253</v>
      </c>
      <c r="Q188" s="12" t="s">
        <v>461</v>
      </c>
    </row>
    <row r="189" spans="12:17" ht="27">
      <c r="L189" s="8" t="s">
        <v>517</v>
      </c>
      <c r="M189" s="13" t="s">
        <v>79</v>
      </c>
      <c r="N189" s="14">
        <v>20.6</v>
      </c>
      <c r="O189" s="12" t="s">
        <v>418</v>
      </c>
      <c r="P189" s="12" t="s">
        <v>253</v>
      </c>
      <c r="Q189" s="8" t="s">
        <v>518</v>
      </c>
    </row>
    <row r="190" spans="12:17" ht="27">
      <c r="L190" s="8" t="s">
        <v>519</v>
      </c>
      <c r="M190" s="13" t="s">
        <v>195</v>
      </c>
      <c r="N190" s="14">
        <v>6.68</v>
      </c>
      <c r="O190" s="12" t="s">
        <v>423</v>
      </c>
      <c r="P190" s="12" t="s">
        <v>520</v>
      </c>
      <c r="Q190" s="8" t="s">
        <v>521</v>
      </c>
    </row>
    <row r="191" spans="12:17" ht="27">
      <c r="L191" s="8" t="s">
        <v>522</v>
      </c>
      <c r="M191" s="13" t="s">
        <v>195</v>
      </c>
      <c r="N191" s="14">
        <v>1.746</v>
      </c>
      <c r="O191" s="12" t="s">
        <v>423</v>
      </c>
      <c r="P191" s="12" t="s">
        <v>523</v>
      </c>
      <c r="Q191" s="12" t="s">
        <v>521</v>
      </c>
    </row>
    <row r="192" spans="12:17" ht="27">
      <c r="L192" s="8" t="s">
        <v>524</v>
      </c>
      <c r="M192" s="13" t="s">
        <v>98</v>
      </c>
      <c r="N192" s="14">
        <v>14.99</v>
      </c>
      <c r="O192" s="12" t="s">
        <v>434</v>
      </c>
      <c r="P192" s="12" t="s">
        <v>525</v>
      </c>
      <c r="Q192" s="12" t="s">
        <v>521</v>
      </c>
    </row>
    <row r="193" spans="12:17" ht="45">
      <c r="L193" s="8" t="s">
        <v>526</v>
      </c>
      <c r="M193" s="13" t="s">
        <v>98</v>
      </c>
      <c r="N193" s="14">
        <v>14.9</v>
      </c>
      <c r="O193" s="12" t="s">
        <v>434</v>
      </c>
      <c r="P193" s="8" t="s">
        <v>527</v>
      </c>
      <c r="Q193" s="12" t="s">
        <v>511</v>
      </c>
    </row>
    <row r="194" spans="12:17" ht="27">
      <c r="L194" s="8" t="s">
        <v>528</v>
      </c>
      <c r="M194" s="13" t="s">
        <v>98</v>
      </c>
      <c r="N194" s="14">
        <v>110</v>
      </c>
      <c r="O194" s="12" t="s">
        <v>423</v>
      </c>
      <c r="P194" s="8" t="s">
        <v>529</v>
      </c>
      <c r="Q194" s="8" t="s">
        <v>530</v>
      </c>
    </row>
    <row r="195" spans="12:17" ht="40.5">
      <c r="L195" s="8" t="s">
        <v>531</v>
      </c>
      <c r="M195" s="13" t="s">
        <v>407</v>
      </c>
      <c r="N195" s="14">
        <v>18.39</v>
      </c>
      <c r="O195" s="12" t="s">
        <v>401</v>
      </c>
      <c r="P195" s="8" t="s">
        <v>532</v>
      </c>
      <c r="Q195" s="8" t="s">
        <v>411</v>
      </c>
    </row>
    <row r="196" spans="12:17" ht="30">
      <c r="L196" s="8" t="s">
        <v>533</v>
      </c>
      <c r="M196" s="13" t="s">
        <v>407</v>
      </c>
      <c r="N196" s="14">
        <v>2.1640000000000001</v>
      </c>
      <c r="O196" s="12" t="s">
        <v>418</v>
      </c>
      <c r="P196" s="8" t="s">
        <v>534</v>
      </c>
      <c r="Q196" s="12" t="s">
        <v>461</v>
      </c>
    </row>
    <row r="197" spans="12:17" ht="27">
      <c r="L197" s="8" t="s">
        <v>535</v>
      </c>
      <c r="M197" s="13" t="s">
        <v>79</v>
      </c>
      <c r="N197" s="14">
        <v>140</v>
      </c>
      <c r="O197" s="12" t="s">
        <v>434</v>
      </c>
      <c r="P197" s="12" t="s">
        <v>536</v>
      </c>
      <c r="Q197" s="8" t="s">
        <v>537</v>
      </c>
    </row>
    <row r="198" spans="12:17" ht="30">
      <c r="L198" s="8" t="s">
        <v>538</v>
      </c>
      <c r="M198" s="13" t="s">
        <v>79</v>
      </c>
      <c r="N198" s="14">
        <v>13.3</v>
      </c>
      <c r="O198" s="12" t="s">
        <v>401</v>
      </c>
      <c r="P198" s="8" t="s">
        <v>539</v>
      </c>
      <c r="Q198" s="12" t="s">
        <v>414</v>
      </c>
    </row>
    <row r="199" spans="12:17" ht="45">
      <c r="L199" s="8" t="s">
        <v>540</v>
      </c>
      <c r="M199" s="13" t="s">
        <v>407</v>
      </c>
      <c r="N199" s="14">
        <v>18.5</v>
      </c>
      <c r="O199" s="12" t="s">
        <v>418</v>
      </c>
      <c r="P199" s="12" t="s">
        <v>312</v>
      </c>
      <c r="Q199" s="12" t="s">
        <v>411</v>
      </c>
    </row>
    <row r="200" spans="12:17" ht="40.5">
      <c r="L200" s="8" t="s">
        <v>541</v>
      </c>
      <c r="M200" s="13" t="s">
        <v>79</v>
      </c>
      <c r="N200" s="14">
        <v>14.5</v>
      </c>
      <c r="O200" s="12" t="s">
        <v>418</v>
      </c>
      <c r="P200" s="12" t="s">
        <v>542</v>
      </c>
      <c r="Q200" s="8" t="s">
        <v>543</v>
      </c>
    </row>
    <row r="201" spans="12:17" ht="40.5">
      <c r="L201" s="8" t="s">
        <v>544</v>
      </c>
      <c r="M201" s="13" t="s">
        <v>79</v>
      </c>
      <c r="N201" s="14">
        <v>21.6</v>
      </c>
      <c r="O201" s="12" t="s">
        <v>434</v>
      </c>
      <c r="P201" s="12" t="s">
        <v>542</v>
      </c>
      <c r="Q201" s="12" t="s">
        <v>543</v>
      </c>
    </row>
    <row r="202" spans="12:17" ht="27">
      <c r="L202" s="8" t="s">
        <v>545</v>
      </c>
      <c r="M202" s="13"/>
      <c r="N202" s="14">
        <v>17.05</v>
      </c>
      <c r="O202" s="12" t="s">
        <v>418</v>
      </c>
      <c r="P202" s="8" t="s">
        <v>319</v>
      </c>
      <c r="Q202" s="12" t="s">
        <v>402</v>
      </c>
    </row>
    <row r="203" spans="12:17" ht="45">
      <c r="L203" s="8" t="s">
        <v>546</v>
      </c>
      <c r="M203" s="13" t="s">
        <v>547</v>
      </c>
      <c r="N203" s="14">
        <v>21.114999999999998</v>
      </c>
      <c r="O203" s="12" t="s">
        <v>401</v>
      </c>
      <c r="P203" s="12" t="s">
        <v>548</v>
      </c>
      <c r="Q203" s="12" t="s">
        <v>411</v>
      </c>
    </row>
    <row r="204" spans="12:17" ht="27">
      <c r="L204" s="8" t="s">
        <v>549</v>
      </c>
      <c r="M204" s="13" t="s">
        <v>79</v>
      </c>
      <c r="N204" s="14">
        <v>82.9</v>
      </c>
      <c r="O204" s="12" t="s">
        <v>418</v>
      </c>
      <c r="P204" s="8" t="s">
        <v>550</v>
      </c>
      <c r="Q204" s="12" t="s">
        <v>518</v>
      </c>
    </row>
    <row r="205" spans="12:17" ht="15">
      <c r="L205" s="8" t="s">
        <v>551</v>
      </c>
      <c r="M205" s="13" t="s">
        <v>79</v>
      </c>
      <c r="N205" s="14">
        <v>55.2</v>
      </c>
      <c r="O205" s="12" t="s">
        <v>418</v>
      </c>
      <c r="P205" s="12" t="s">
        <v>550</v>
      </c>
      <c r="Q205" s="8" t="s">
        <v>552</v>
      </c>
    </row>
    <row r="206" spans="12:17" ht="27">
      <c r="L206" s="8" t="s">
        <v>553</v>
      </c>
      <c r="M206" s="13" t="s">
        <v>407</v>
      </c>
      <c r="N206" s="14">
        <v>7.6950000000000003</v>
      </c>
      <c r="O206" s="12" t="s">
        <v>418</v>
      </c>
      <c r="P206" s="12" t="s">
        <v>550</v>
      </c>
      <c r="Q206" s="12" t="s">
        <v>408</v>
      </c>
    </row>
    <row r="207" spans="12:17" ht="30">
      <c r="L207" s="8" t="s">
        <v>554</v>
      </c>
      <c r="M207" s="13" t="s">
        <v>407</v>
      </c>
      <c r="N207" s="14">
        <v>2.5979999999999999</v>
      </c>
      <c r="O207" s="12" t="s">
        <v>418</v>
      </c>
      <c r="P207" s="12" t="s">
        <v>555</v>
      </c>
      <c r="Q207" s="12" t="s">
        <v>461</v>
      </c>
    </row>
    <row r="208" spans="12:17" ht="27">
      <c r="L208" s="8" t="s">
        <v>556</v>
      </c>
      <c r="M208" s="4" t="s">
        <v>557</v>
      </c>
      <c r="N208" s="14">
        <v>25</v>
      </c>
      <c r="O208" s="12" t="s">
        <v>446</v>
      </c>
      <c r="P208" s="12" t="s">
        <v>558</v>
      </c>
      <c r="Q208" s="8" t="s">
        <v>559</v>
      </c>
    </row>
    <row r="209" spans="12:17" ht="45">
      <c r="L209" s="8" t="s">
        <v>560</v>
      </c>
      <c r="M209" s="13" t="s">
        <v>557</v>
      </c>
      <c r="N209" s="14">
        <v>30</v>
      </c>
      <c r="O209" s="12" t="s">
        <v>446</v>
      </c>
      <c r="P209" s="8" t="s">
        <v>561</v>
      </c>
      <c r="Q209" s="12" t="s">
        <v>559</v>
      </c>
    </row>
    <row r="210" spans="12:17" ht="30">
      <c r="L210" s="8" t="s">
        <v>562</v>
      </c>
      <c r="M210" s="13" t="s">
        <v>563</v>
      </c>
      <c r="N210" s="14">
        <v>2.96</v>
      </c>
      <c r="O210" s="12" t="s">
        <v>446</v>
      </c>
      <c r="P210" s="12" t="s">
        <v>561</v>
      </c>
      <c r="Q210" s="12" t="s">
        <v>559</v>
      </c>
    </row>
    <row r="211" spans="12:17" ht="27">
      <c r="L211" s="8" t="s">
        <v>564</v>
      </c>
      <c r="M211" s="13" t="s">
        <v>327</v>
      </c>
      <c r="N211" s="14">
        <v>50</v>
      </c>
      <c r="O211" s="12" t="s">
        <v>418</v>
      </c>
      <c r="P211" s="8" t="s">
        <v>565</v>
      </c>
      <c r="Q211" s="12" t="s">
        <v>504</v>
      </c>
    </row>
    <row r="212" spans="12:17" ht="45">
      <c r="L212" s="8" t="s">
        <v>566</v>
      </c>
      <c r="M212" s="13" t="s">
        <v>79</v>
      </c>
      <c r="N212" s="14">
        <v>16.7</v>
      </c>
      <c r="O212" s="12" t="s">
        <v>434</v>
      </c>
      <c r="P212" s="12" t="s">
        <v>567</v>
      </c>
      <c r="Q212" s="12" t="s">
        <v>435</v>
      </c>
    </row>
    <row r="213" spans="12:17" ht="30">
      <c r="L213" s="8" t="s">
        <v>568</v>
      </c>
      <c r="M213" s="13" t="s">
        <v>569</v>
      </c>
      <c r="N213" s="14">
        <v>9.4480000000000004</v>
      </c>
      <c r="O213" s="12" t="s">
        <v>418</v>
      </c>
      <c r="P213" s="12" t="s">
        <v>343</v>
      </c>
      <c r="Q213" s="12" t="s">
        <v>414</v>
      </c>
    </row>
    <row r="214" spans="12:17" ht="30">
      <c r="L214" s="12" t="s">
        <v>568</v>
      </c>
      <c r="M214" s="13" t="s">
        <v>79</v>
      </c>
      <c r="N214" s="14">
        <v>13.7</v>
      </c>
      <c r="O214" s="12" t="s">
        <v>401</v>
      </c>
      <c r="P214" s="8" t="s">
        <v>367</v>
      </c>
      <c r="Q214" s="12" t="s">
        <v>414</v>
      </c>
    </row>
    <row r="215" spans="12:17" ht="30">
      <c r="L215" s="8" t="s">
        <v>570</v>
      </c>
      <c r="M215" s="13" t="s">
        <v>413</v>
      </c>
      <c r="N215" s="14">
        <v>30</v>
      </c>
      <c r="O215" s="12" t="s">
        <v>401</v>
      </c>
      <c r="P215" s="12" t="s">
        <v>357</v>
      </c>
      <c r="Q215" s="12" t="s">
        <v>414</v>
      </c>
    </row>
    <row r="216" spans="12:17" ht="45">
      <c r="L216" s="8" t="s">
        <v>571</v>
      </c>
      <c r="M216" s="13" t="s">
        <v>407</v>
      </c>
      <c r="N216" s="14">
        <v>18.4039</v>
      </c>
      <c r="O216" s="12" t="s">
        <v>401</v>
      </c>
      <c r="P216" s="12" t="s">
        <v>357</v>
      </c>
      <c r="Q216" s="12" t="s">
        <v>411</v>
      </c>
    </row>
    <row r="217" spans="12:17" ht="21">
      <c r="N217" s="10">
        <f>SUM(N6:N216)</f>
        <v>16505.933900000004</v>
      </c>
    </row>
    <row r="225" spans="5:14">
      <c r="N225">
        <f>H32/(+H32+N217)</f>
        <v>0.21308635199984105</v>
      </c>
    </row>
    <row r="229" spans="5:14" ht="25.5">
      <c r="E229" s="15" t="s">
        <v>573</v>
      </c>
    </row>
    <row r="233" spans="5:14" ht="25.5">
      <c r="E233" s="15" t="s">
        <v>574</v>
      </c>
    </row>
    <row r="234" spans="5:14" ht="25.5">
      <c r="E234" s="15" t="s">
        <v>575</v>
      </c>
    </row>
    <row r="235" spans="5:14" ht="25.5">
      <c r="E235" s="15" t="s">
        <v>576</v>
      </c>
      <c r="J235" s="10" t="s">
        <v>577</v>
      </c>
    </row>
    <row r="236" spans="5:14" ht="55.5" customHeight="1">
      <c r="E236">
        <f>2000*1000</f>
        <v>2000000</v>
      </c>
      <c r="F236">
        <v>1.163E-3</v>
      </c>
      <c r="G236">
        <f>+E236*F236</f>
        <v>2326</v>
      </c>
    </row>
    <row r="237" spans="5:14">
      <c r="E237">
        <v>10000</v>
      </c>
      <c r="F237">
        <v>1000</v>
      </c>
      <c r="G237">
        <f>+E237*F237</f>
        <v>10000000</v>
      </c>
    </row>
    <row r="239" spans="5:14">
      <c r="G239">
        <f>+G237/G236</f>
        <v>4299.2261392949267</v>
      </c>
    </row>
    <row r="241" spans="5:12" ht="18">
      <c r="E241" s="16" t="s">
        <v>578</v>
      </c>
      <c r="L241" t="s">
        <v>579</v>
      </c>
    </row>
    <row r="242" spans="5:12">
      <c r="I242">
        <f>4299.2261*23.35</f>
        <v>100386.929435</v>
      </c>
    </row>
    <row r="247" spans="5:12" ht="81">
      <c r="F247" s="8" t="s">
        <v>581</v>
      </c>
      <c r="G247" s="17" t="s">
        <v>580</v>
      </c>
    </row>
    <row r="248" spans="5:12">
      <c r="F248" t="s">
        <v>582</v>
      </c>
      <c r="G248">
        <v>50000000</v>
      </c>
      <c r="H248">
        <f>+G248*0.239</f>
        <v>11950000</v>
      </c>
      <c r="I248" t="s">
        <v>583</v>
      </c>
    </row>
    <row r="250" spans="5:12">
      <c r="F250" t="s">
        <v>585</v>
      </c>
      <c r="H250">
        <f>+H248/E236</f>
        <v>5.9749999999999996</v>
      </c>
      <c r="I250" t="s">
        <v>584</v>
      </c>
    </row>
  </sheetData>
  <mergeCells count="55">
    <mergeCell ref="B7:B8"/>
    <mergeCell ref="D7:D8"/>
    <mergeCell ref="H7:H8"/>
    <mergeCell ref="I7:I8"/>
    <mergeCell ref="B12:B13"/>
    <mergeCell ref="C12:C13"/>
    <mergeCell ref="D12:D13"/>
    <mergeCell ref="G12:G13"/>
    <mergeCell ref="H12:H13"/>
    <mergeCell ref="B16:B17"/>
    <mergeCell ref="C16:C17"/>
    <mergeCell ref="D16:D17"/>
    <mergeCell ref="G16:G17"/>
    <mergeCell ref="H16:H17"/>
    <mergeCell ref="I18:I20"/>
    <mergeCell ref="C14:C15"/>
    <mergeCell ref="D14:D15"/>
    <mergeCell ref="G14:G15"/>
    <mergeCell ref="H14:H15"/>
    <mergeCell ref="B18:B20"/>
    <mergeCell ref="C18:C20"/>
    <mergeCell ref="D18:D20"/>
    <mergeCell ref="G18:G20"/>
    <mergeCell ref="H18:H20"/>
    <mergeCell ref="H22:H23"/>
    <mergeCell ref="B25:B26"/>
    <mergeCell ref="C25:C26"/>
    <mergeCell ref="D25:D26"/>
    <mergeCell ref="G25:G26"/>
    <mergeCell ref="H25:H26"/>
    <mergeCell ref="B22:B23"/>
    <mergeCell ref="C22:C23"/>
    <mergeCell ref="D22:D23"/>
    <mergeCell ref="E22:E23"/>
    <mergeCell ref="F22:F23"/>
    <mergeCell ref="G22:G23"/>
    <mergeCell ref="I25:I26"/>
    <mergeCell ref="B29:B30"/>
    <mergeCell ref="C29:C30"/>
    <mergeCell ref="D29:D30"/>
    <mergeCell ref="G29:G30"/>
    <mergeCell ref="H29:H30"/>
    <mergeCell ref="I29:I30"/>
    <mergeCell ref="L53:L54"/>
    <mergeCell ref="M53:M54"/>
    <mergeCell ref="N53:N54"/>
    <mergeCell ref="O53:O54"/>
    <mergeCell ref="L46:L47"/>
    <mergeCell ref="M46:M47"/>
    <mergeCell ref="N46:N47"/>
    <mergeCell ref="O46:O47"/>
    <mergeCell ref="L48:L49"/>
    <mergeCell ref="M48:M49"/>
    <mergeCell ref="N48:N49"/>
    <mergeCell ref="O48:O49"/>
  </mergeCells>
  <phoneticPr fontId="1"/>
  <hyperlinks>
    <hyperlink ref="B6" r:id="rId1" tooltip="泊発電所" display="http://ja.wikipedia.org/wiki/%E6%B3%8A%E7%99%BA%E9%9B%BB%E6%89%80"/>
    <hyperlink ref="C6" r:id="rId2" tooltip="北海道電力" display="http://ja.wikipedia.org/wiki/%E5%8C%97%E6%B5%B7%E9%81%93%E9%9B%BB%E5%8A%9B"/>
    <hyperlink ref="E6" r:id="rId3" tooltip="加圧水型原子炉" display="http://ja.wikipedia.org/wiki/%E5%8A%A0%E5%9C%A7%E6%B0%B4%E5%9E%8B%E5%8E%9F%E5%AD%90%E7%82%89"/>
    <hyperlink ref="B7" r:id="rId4" tooltip="東通原子力発電所" display="http://ja.wikipedia.org/wiki/%E6%9D%B1%E9%80%9A%E5%8E%9F%E5%AD%90%E5%8A%9B%E7%99%BA%E9%9B%BB%E6%89%80"/>
    <hyperlink ref="C7" r:id="rId5" tooltip="東北電力" display="http://ja.wikipedia.org/wiki/%E6%9D%B1%E5%8C%97%E9%9B%BB%E5%8A%9B"/>
    <hyperlink ref="C8" r:id="rId6" tooltip="東京電力" display="http://ja.wikipedia.org/wiki/%E6%9D%B1%E4%BA%AC%E9%9B%BB%E5%8A%9B"/>
    <hyperlink ref="E7" r:id="rId7" tooltip="沸騰水型原子炉" display="http://ja.wikipedia.org/wiki/%E6%B2%B8%E9%A8%B0%E6%B0%B4%E5%9E%8B%E5%8E%9F%E5%AD%90%E7%82%89"/>
    <hyperlink ref="E8" r:id="rId8" tooltip="改良型沸騰水型軽水炉" display="http://ja.wikipedia.org/wiki/%E6%94%B9%E8%89%AF%E5%9E%8B%E6%B2%B8%E9%A8%B0%E6%B0%B4%E5%9E%8B%E8%BB%BD%E6%B0%B4%E7%82%89"/>
    <hyperlink ref="I7" r:id="rId9" tooltip="東北地方太平洋沖地震" display="http://ja.wikipedia.org/wiki/%E6%9D%B1%E5%8C%97%E5%9C%B0%E6%96%B9%E5%A4%AA%E5%B9%B3%E6%B4%8B%E6%B2%96%E5%9C%B0%E9%9C%87"/>
    <hyperlink ref="B9" r:id="rId10" tooltip="女川原子力発電所" display="http://ja.wikipedia.org/wiki/%E5%A5%B3%E5%B7%9D%E5%8E%9F%E5%AD%90%E5%8A%9B%E7%99%BA%E9%9B%BB%E6%89%80"/>
    <hyperlink ref="C9" r:id="rId11" tooltip="東北電力" display="http://ja.wikipedia.org/wiki/%E6%9D%B1%E5%8C%97%E9%9B%BB%E5%8A%9B"/>
    <hyperlink ref="E9" r:id="rId12" tooltip="沸騰水型原子炉" display="http://ja.wikipedia.org/wiki/%E6%B2%B8%E9%A8%B0%E6%B0%B4%E5%9E%8B%E5%8E%9F%E5%AD%90%E7%82%89"/>
    <hyperlink ref="I9" r:id="rId13" tooltip="東北地方太平洋沖地震" display="http://ja.wikipedia.org/wiki/%E6%9D%B1%E5%8C%97%E5%9C%B0%E6%96%B9%E5%A4%AA%E5%B9%B3%E6%B4%8B%E6%B2%96%E5%9C%B0%E9%9C%87"/>
    <hyperlink ref="B10" r:id="rId14" tooltip="福島第二原子力発電所" display="http://ja.wikipedia.org/wiki/%E7%A6%8F%E5%B3%B6%E7%AC%AC%E4%BA%8C%E5%8E%9F%E5%AD%90%E5%8A%9B%E7%99%BA%E9%9B%BB%E6%89%80"/>
    <hyperlink ref="C10" r:id="rId15" tooltip="東京電力" display="http://ja.wikipedia.org/wiki/%E6%9D%B1%E4%BA%AC%E9%9B%BB%E5%8A%9B"/>
    <hyperlink ref="E10" r:id="rId16" tooltip="沸騰水型原子炉" display="http://ja.wikipedia.org/wiki/%E6%B2%B8%E9%A8%B0%E6%B0%B4%E5%9E%8B%E5%8E%9F%E5%AD%90%E7%82%89"/>
    <hyperlink ref="I10" r:id="rId17" tooltip="東北地方太平洋沖地震" display="http://ja.wikipedia.org/wiki/%E6%9D%B1%E5%8C%97%E5%9C%B0%E6%96%B9%E5%A4%AA%E5%B9%B3%E6%B4%8B%E6%B2%96%E5%9C%B0%E9%9C%87"/>
    <hyperlink ref="B11" r:id="rId18" tooltip="東海第二発電所" display="http://ja.wikipedia.org/wiki/%E6%9D%B1%E6%B5%B7%E7%AC%AC%E4%BA%8C%E7%99%BA%E9%9B%BB%E6%89%80"/>
    <hyperlink ref="C11" r:id="rId19" tooltip="日本原子力発電" display="http://ja.wikipedia.org/wiki/%E6%97%A5%E6%9C%AC%E5%8E%9F%E5%AD%90%E5%8A%9B%E7%99%BA%E9%9B%BB"/>
    <hyperlink ref="E11" r:id="rId20" tooltip="沸騰水型原子炉" display="http://ja.wikipedia.org/wiki/%E6%B2%B8%E9%A8%B0%E6%B0%B4%E5%9E%8B%E5%8E%9F%E5%AD%90%E7%82%89"/>
    <hyperlink ref="I11" r:id="rId21" tooltip="東北地方太平洋沖地震" display="http://ja.wikipedia.org/wiki/%E6%9D%B1%E5%8C%97%E5%9C%B0%E6%96%B9%E5%A4%AA%E5%B9%B3%E6%B4%8B%E6%B2%96%E5%9C%B0%E9%9C%87"/>
    <hyperlink ref="B12" r:id="rId22" tooltip="柏崎刈羽原子力発電所" display="http://ja.wikipedia.org/wiki/%E6%9F%8F%E5%B4%8E%E5%88%88%E7%BE%BD%E5%8E%9F%E5%AD%90%E5%8A%9B%E7%99%BA%E9%9B%BB%E6%89%80"/>
    <hyperlink ref="C12" r:id="rId23" tooltip="東京電力" display="http://ja.wikipedia.org/wiki/%E6%9D%B1%E4%BA%AC%E9%9B%BB%E5%8A%9B"/>
    <hyperlink ref="E12" r:id="rId24" tooltip="沸騰水型原子炉" display="http://ja.wikipedia.org/wiki/%E6%B2%B8%E9%A8%B0%E6%B0%B4%E5%9E%8B%E5%8E%9F%E5%AD%90%E7%82%89"/>
    <hyperlink ref="E13" r:id="rId25" tooltip="改良型沸騰水型軽水炉" display="http://ja.wikipedia.org/wiki/%E6%94%B9%E8%89%AF%E5%9E%8B%E6%B2%B8%E9%A8%B0%E6%B0%B4%E5%9E%8B%E8%BB%BD%E6%B0%B4%E7%82%89"/>
    <hyperlink ref="I12" r:id="rId26" tooltip="新潟県中越沖地震" display="http://ja.wikipedia.org/wiki/%E6%96%B0%E6%BD%9F%E7%9C%8C%E4%B8%AD%E8%B6%8A%E6%B2%96%E5%9C%B0%E9%9C%87"/>
    <hyperlink ref="B14" r:id="rId27" tooltip="浜岡原子力発電所" display="http://ja.wikipedia.org/wiki/%E6%B5%9C%E5%B2%A1%E5%8E%9F%E5%AD%90%E5%8A%9B%E7%99%BA%E9%9B%BB%E6%89%80"/>
    <hyperlink ref="C14" r:id="rId28" tooltip="中部電力" display="http://ja.wikipedia.org/wiki/%E4%B8%AD%E9%83%A8%E9%9B%BB%E5%8A%9B"/>
    <hyperlink ref="E14" r:id="rId29" tooltip="沸騰水型原子炉" display="http://ja.wikipedia.org/wiki/%E6%B2%B8%E9%A8%B0%E6%B0%B4%E5%9E%8B%E5%8E%9F%E5%AD%90%E7%82%89"/>
    <hyperlink ref="E15" r:id="rId30" tooltip="改良型沸騰水型軽水炉" display="http://ja.wikipedia.org/wiki/%E6%94%B9%E8%89%AF%E5%9E%8B%E6%B2%B8%E9%A8%B0%E6%B0%B4%E5%9E%8B%E8%BB%BD%E6%B0%B4%E7%82%89"/>
    <hyperlink ref="B16" r:id="rId31" tooltip="志賀原子力発電所" display="http://ja.wikipedia.org/wiki/%E5%BF%97%E8%B3%80%E5%8E%9F%E5%AD%90%E5%8A%9B%E7%99%BA%E9%9B%BB%E6%89%80"/>
    <hyperlink ref="C16" r:id="rId32" tooltip="北陸電力" display="http://ja.wikipedia.org/wiki/%E5%8C%97%E9%99%B8%E9%9B%BB%E5%8A%9B"/>
    <hyperlink ref="E16" r:id="rId33" tooltip="沸騰水型原子炉" display="http://ja.wikipedia.org/wiki/%E6%B2%B8%E9%A8%B0%E6%B0%B4%E5%9E%8B%E5%8E%9F%E5%AD%90%E7%82%89"/>
    <hyperlink ref="E17" r:id="rId34" tooltip="改良型沸騰水型軽水炉" display="http://ja.wikipedia.org/wiki/%E6%94%B9%E8%89%AF%E5%9E%8B%E6%B2%B8%E9%A8%B0%E6%B0%B4%E5%9E%8B%E8%BB%BD%E6%B0%B4%E7%82%89"/>
    <hyperlink ref="B18" r:id="rId35" tooltip="敦賀発電所" display="http://ja.wikipedia.org/wiki/%E6%95%A6%E8%B3%80%E7%99%BA%E9%9B%BB%E6%89%80"/>
    <hyperlink ref="C18" r:id="rId36" tooltip="日本原子力発電" display="http://ja.wikipedia.org/wiki/%E6%97%A5%E6%9C%AC%E5%8E%9F%E5%AD%90%E5%8A%9B%E7%99%BA%E9%9B%BB"/>
    <hyperlink ref="E18" r:id="rId37" tooltip="加圧水型原子炉" display="http://ja.wikipedia.org/wiki/%E5%8A%A0%E5%9C%A7%E6%B0%B4%E5%9E%8B%E5%8E%9F%E5%AD%90%E7%82%89"/>
    <hyperlink ref="E19" r:id="rId38" tooltip="沸騰水型原子炉" display="http://ja.wikipedia.org/wiki/%E6%B2%B8%E9%A8%B0%E6%B0%B4%E5%9E%8B%E5%8E%9F%E5%AD%90%E7%82%89"/>
    <hyperlink ref="E20" r:id="rId39" tooltip="改良型加圧水型軽水炉" display="http://ja.wikipedia.org/wiki/%E6%94%B9%E8%89%AF%E5%9E%8B%E5%8A%A0%E5%9C%A7%E6%B0%B4%E5%9E%8B%E8%BB%BD%E6%B0%B4%E7%82%89"/>
    <hyperlink ref="B21" r:id="rId40" tooltip="美浜発電所" display="http://ja.wikipedia.org/wiki/%E7%BE%8E%E6%B5%9C%E7%99%BA%E9%9B%BB%E6%89%80"/>
    <hyperlink ref="C21" r:id="rId41" tooltip="関西電力" display="http://ja.wikipedia.org/wiki/%E9%96%A2%E8%A5%BF%E9%9B%BB%E5%8A%9B"/>
    <hyperlink ref="E21" r:id="rId42" tooltip="加圧水型原子炉" display="http://ja.wikipedia.org/wiki/%E5%8A%A0%E5%9C%A7%E6%B0%B4%E5%9E%8B%E5%8E%9F%E5%AD%90%E7%82%89"/>
    <hyperlink ref="B22" r:id="rId43" tooltip="大飯発電所" display="http://ja.wikipedia.org/wiki/%E5%A4%A7%E9%A3%AF%E7%99%BA%E9%9B%BB%E6%89%80"/>
    <hyperlink ref="C22" r:id="rId44" tooltip="関西電力" display="http://ja.wikipedia.org/wiki/%E9%96%A2%E8%A5%BF%E9%9B%BB%E5%8A%9B"/>
    <hyperlink ref="E22" r:id="rId45" tooltip="加圧水型原子炉" display="http://ja.wikipedia.org/wiki/%E5%8A%A0%E5%9C%A7%E6%B0%B4%E5%9E%8B%E5%8E%9F%E5%AD%90%E7%82%89"/>
    <hyperlink ref="B24" r:id="rId46" tooltip="高浜発電所" display="http://ja.wikipedia.org/wiki/%E9%AB%98%E6%B5%9C%E7%99%BA%E9%9B%BB%E6%89%80"/>
    <hyperlink ref="C24" r:id="rId47" tooltip="関西電力" display="http://ja.wikipedia.org/wiki/%E9%96%A2%E8%A5%BF%E9%9B%BB%E5%8A%9B"/>
    <hyperlink ref="E24" r:id="rId48" tooltip="加圧水型原子炉" display="http://ja.wikipedia.org/wiki/%E5%8A%A0%E5%9C%A7%E6%B0%B4%E5%9E%8B%E5%8E%9F%E5%AD%90%E7%82%89"/>
    <hyperlink ref="B25" r:id="rId49" tooltip="島根原子力発電所" display="http://ja.wikipedia.org/wiki/%E5%B3%B6%E6%A0%B9%E5%8E%9F%E5%AD%90%E5%8A%9B%E7%99%BA%E9%9B%BB%E6%89%80"/>
    <hyperlink ref="C25" r:id="rId50" tooltip="中国電力" display="http://ja.wikipedia.org/wiki/%E4%B8%AD%E5%9B%BD%E9%9B%BB%E5%8A%9B"/>
    <hyperlink ref="E25" r:id="rId51" tooltip="沸騰水型原子炉" display="http://ja.wikipedia.org/wiki/%E6%B2%B8%E9%A8%B0%E6%B0%B4%E5%9E%8B%E5%8E%9F%E5%AD%90%E7%82%89"/>
    <hyperlink ref="E26" r:id="rId52" tooltip="改良型沸騰水型軽水炉" display="http://ja.wikipedia.org/wiki/%E6%94%B9%E8%89%AF%E5%9E%8B%E6%B2%B8%E9%A8%B0%E6%B0%B4%E5%9E%8B%E8%BB%BD%E6%B0%B4%E7%82%89"/>
    <hyperlink ref="B27" r:id="rId53" tooltip="伊方発電所" display="http://ja.wikipedia.org/wiki/%E4%BC%8A%E6%96%B9%E7%99%BA%E9%9B%BB%E6%89%80"/>
    <hyperlink ref="C27" r:id="rId54" tooltip="四国電力" display="http://ja.wikipedia.org/wiki/%E5%9B%9B%E5%9B%BD%E9%9B%BB%E5%8A%9B"/>
    <hyperlink ref="E27" r:id="rId55" tooltip="加圧水型原子炉" display="http://ja.wikipedia.org/wiki/%E5%8A%A0%E5%9C%A7%E6%B0%B4%E5%9E%8B%E5%8E%9F%E5%AD%90%E7%82%89"/>
    <hyperlink ref="B28" r:id="rId56" tooltip="玄海原子力発電所" display="http://ja.wikipedia.org/wiki/%E7%8E%84%E6%B5%B7%E5%8E%9F%E5%AD%90%E5%8A%9B%E7%99%BA%E9%9B%BB%E6%89%80"/>
    <hyperlink ref="C28" r:id="rId57" tooltip="九州電力" display="http://ja.wikipedia.org/wiki/%E4%B9%9D%E5%B7%9E%E9%9B%BB%E5%8A%9B"/>
    <hyperlink ref="E28" r:id="rId58" tooltip="加圧水型原子炉" display="http://ja.wikipedia.org/wiki/%E5%8A%A0%E5%9C%A7%E6%B0%B4%E5%9E%8B%E5%8E%9F%E5%AD%90%E7%82%89"/>
    <hyperlink ref="B29" r:id="rId59" tooltip="川内原子力発電所" display="http://ja.wikipedia.org/wiki/%E5%B7%9D%E5%86%85%E5%8E%9F%E5%AD%90%E5%8A%9B%E7%99%BA%E9%9B%BB%E6%89%80"/>
    <hyperlink ref="C29" r:id="rId60" tooltip="九州電力" display="http://ja.wikipedia.org/wiki/%E4%B9%9D%E5%B7%9E%E9%9B%BB%E5%8A%9B"/>
    <hyperlink ref="E29" r:id="rId61" tooltip="加圧水型原子炉" display="http://ja.wikipedia.org/wiki/%E5%8A%A0%E5%9C%A7%E6%B0%B4%E5%9E%8B%E5%8E%9F%E5%AD%90%E7%82%89"/>
    <hyperlink ref="E30" r:id="rId62" tooltip="改良型加圧水型軽水炉" display="http://ja.wikipedia.org/wiki/%E6%94%B9%E8%89%AF%E5%9E%8B%E5%8A%A0%E5%9C%A7%E6%B0%B4%E5%9E%8B%E8%BB%BD%E6%B0%B4%E7%82%89"/>
    <hyperlink ref="B31" r:id="rId63" tooltip="もんじゅ" display="http://ja.wikipedia.org/wiki/%E3%82%82%E3%82%93%E3%81%98%E3%82%85"/>
    <hyperlink ref="C31" r:id="rId64" tooltip="日本原子力研究開発機構" display="http://ja.wikipedia.org/wiki/%E6%97%A5%E6%9C%AC%E5%8E%9F%E5%AD%90%E5%8A%9B%E7%A0%94%E7%A9%B6%E9%96%8B%E7%99%BA%E6%A9%9F%E6%A7%8B"/>
    <hyperlink ref="E31" r:id="rId65" tooltip="高速増殖炉" display="http://ja.wikipedia.org/wiki/%E9%AB%98%E9%80%9F%E5%A2%97%E6%AE%96%E7%82%89"/>
    <hyperlink ref="I31" r:id="rId66" location="cite_note-20" display="http://ja.wikipedia.org/wiki/%E6%97%A5%E6%9C%AC%E3%81%AE%E5%8E%9F%E5%AD%90%E5%8A%9B%E7%99%BA%E9%9B%BB%E6%89%80 - cite_note-20"/>
    <hyperlink ref="L6" r:id="rId67" tooltip="砂川発電所" display="http://ja.wikipedia.org/wiki/%E7%A0%82%E5%B7%9D%E7%99%BA%E9%9B%BB%E6%89%80"/>
    <hyperlink ref="M6" r:id="rId68" tooltip="石炭" display="http://ja.wikipedia.org/wiki/%E7%9F%B3%E7%82%AD"/>
    <hyperlink ref="L7" r:id="rId69" tooltip="奈井江発電所" display="http://ja.wikipedia.org/wiki/%E5%A5%88%E4%BA%95%E6%B1%9F%E7%99%BA%E9%9B%BB%E6%89%80"/>
    <hyperlink ref="L8" r:id="rId70" tooltip="苫小牧発電所" display="http://ja.wikipedia.org/wiki/%E8%8B%AB%E5%B0%8F%E7%89%A7%E7%99%BA%E9%9B%BB%E6%89%80"/>
    <hyperlink ref="O8" r:id="rId71" tooltip="苫小牧市" display="http://ja.wikipedia.org/wiki/%E8%8B%AB%E5%B0%8F%E7%89%A7%E5%B8%82"/>
    <hyperlink ref="L9" r:id="rId72" tooltip="伊達発電所" display="http://ja.wikipedia.org/wiki/%E4%BC%8A%E9%81%94%E7%99%BA%E9%9B%BB%E6%89%80"/>
    <hyperlink ref="O9" r:id="rId73" tooltip="伊達市 (北海道)" display="http://ja.wikipedia.org/wiki/%E4%BC%8A%E9%81%94%E5%B8%82_(%E5%8C%97%E6%B5%B7%E9%81%93)"/>
    <hyperlink ref="L10" r:id="rId74" tooltip="苫東厚真発電所" display="http://ja.wikipedia.org/wiki/%E8%8B%AB%E6%9D%B1%E5%8E%9A%E7%9C%9F%E7%99%BA%E9%9B%BB%E6%89%80"/>
    <hyperlink ref="L11" r:id="rId75" tooltip="知内発電所" display="http://ja.wikipedia.org/wiki/%E7%9F%A5%E5%86%85%E7%99%BA%E9%9B%BB%E6%89%80"/>
    <hyperlink ref="M11" r:id="rId76" tooltip="オリマルジョン (存在しないページ)" display="http://ja.wikipedia.org/w/index.php?title=%E3%82%AA%E3%83%AA%E3%83%9E%E3%83%AB%E3%82%B8%E3%83%A7%E3%83%B3&amp;action=edit&amp;redlink=1"/>
    <hyperlink ref="L12" r:id="rId77" tooltip="石狩湾新港発電所" display="http://ja.wikipedia.org/wiki/%E7%9F%B3%E7%8B%A9%E6%B9%BE%E6%96%B0%E6%B8%AF%E7%99%BA%E9%9B%BB%E6%89%80"/>
    <hyperlink ref="M12" r:id="rId78" tooltip="LNG" display="http://ja.wikipedia.org/wiki/LNG"/>
    <hyperlink ref="O12" r:id="rId79" tooltip="小樽市" display="http://ja.wikipedia.org/wiki/%E5%B0%8F%E6%A8%BD%E5%B8%82"/>
    <hyperlink ref="P12" r:id="rId80" tooltip="コンバインドサイクル発電" display="http://ja.wikipedia.org/wiki/%E3%82%B3%E3%83%B3%E3%83%90%E3%82%A4%E3%83%B3%E3%83%89%E3%82%B5%E3%82%A4%E3%82%AF%E3%83%AB%E7%99%BA%E9%9B%BB"/>
    <hyperlink ref="L13" r:id="rId81" tooltip="音別発電所" display="http://ja.wikipedia.org/wiki/%E9%9F%B3%E5%88%A5%E7%99%BA%E9%9B%BB%E6%89%80"/>
    <hyperlink ref="M13" r:id="rId82" tooltip="軽油" display="http://ja.wikipedia.org/wiki/%E8%BB%BD%E6%B2%B9"/>
    <hyperlink ref="O13" r:id="rId83" tooltip="釧路市" display="http://ja.wikipedia.org/wiki/%E9%87%A7%E8%B7%AF%E5%B8%82"/>
    <hyperlink ref="P13" r:id="rId84" tooltip="ガスタービン" display="http://ja.wikipedia.org/wiki/%E3%82%AC%E3%82%B9%E3%82%BF%E3%83%BC%E3%83%93%E3%83%B3"/>
    <hyperlink ref="L14" r:id="rId85" tooltip="南早来発電所 (存在しないページ)" display="http://ja.wikipedia.org/w/index.php?title=%E5%8D%97%E6%97%A9%E6%9D%A5%E7%99%BA%E9%9B%BB%E6%89%80&amp;action=edit&amp;redlink=1"/>
    <hyperlink ref="L15" r:id="rId86" tooltip="礼文発電所 (存在しないページ)" display="http://ja.wikipedia.org/w/index.php?title=%E7%A4%BC%E6%96%87%E7%99%BA%E9%9B%BB%E6%89%80&amp;action=edit&amp;redlink=1"/>
    <hyperlink ref="P15" r:id="rId87" tooltip="内燃力発電" display="http://ja.wikipedia.org/wiki/%E5%86%85%E7%87%83%E5%8A%9B%E7%99%BA%E9%9B%BB"/>
    <hyperlink ref="L16" r:id="rId88" tooltip="沓形発電所" display="http://ja.wikipedia.org/wiki/%E6%B2%93%E5%BD%A2%E7%99%BA%E9%9B%BB%E6%89%80"/>
    <hyperlink ref="L17" r:id="rId89" tooltip="焼尻発電所 (存在しないページ)" display="http://ja.wikipedia.org/w/index.php?title=%E7%84%BC%E5%B0%BB%E7%99%BA%E9%9B%BB%E6%89%80&amp;action=edit&amp;redlink=1"/>
    <hyperlink ref="L18" r:id="rId90" tooltip="奥尻発電所" display="http://ja.wikipedia.org/wiki/%E5%A5%A5%E5%B0%BB%E7%99%BA%E9%9B%BB%E6%89%80"/>
    <hyperlink ref="L19" r:id="rId91" tooltip="苫小牧共同火力発電所" display="http://ja.wikipedia.org/wiki/%E8%8B%AB%E5%B0%8F%E7%89%A7%E5%85%B1%E5%90%8C%E7%81%AB%E5%8A%9B%E7%99%BA%E9%9B%BB%E6%89%80"/>
    <hyperlink ref="M19" r:id="rId92" tooltip="重油" display="http://ja.wikipedia.org/wiki/%E9%87%8D%E6%B2%B9"/>
    <hyperlink ref="P19" r:id="rId93" tooltip="北海道パワーエンジニアリング" display="http://ja.wikipedia.org/wiki/%E5%8C%97%E6%B5%B7%E9%81%93%E3%83%91%E3%83%AF%E3%83%BC%E3%82%A8%E3%83%B3%E3%82%B8%E3%83%8B%E3%82%A2%E3%83%AA%E3%83%B3%E3%82%B0"/>
    <hyperlink ref="L20" r:id="rId94" tooltip="八戸火力発電所" display="http://ja.wikipedia.org/wiki/%E5%85%AB%E6%88%B8%E7%81%AB%E5%8A%9B%E7%99%BA%E9%9B%BB%E6%89%80"/>
    <hyperlink ref="P20" r:id="rId95" tooltip="コンバインドサイクル発電" display="http://ja.wikipedia.org/wiki/%E3%82%B3%E3%83%B3%E3%83%90%E3%82%A4%E3%83%B3%E3%83%89%E3%82%B5%E3%82%A4%E3%82%AF%E3%83%AB%E7%99%BA%E9%9B%BB"/>
    <hyperlink ref="L21" r:id="rId96" tooltip="能代火力発電所" display="http://ja.wikipedia.org/wiki/%E8%83%BD%E4%BB%A3%E7%81%AB%E5%8A%9B%E7%99%BA%E9%9B%BB%E6%89%80"/>
    <hyperlink ref="L22" r:id="rId97" tooltip="秋田火力発電所" display="http://ja.wikipedia.org/wiki/%E7%A7%8B%E7%94%B0%E7%81%AB%E5%8A%9B%E7%99%BA%E9%9B%BB%E6%89%80"/>
    <hyperlink ref="O22" r:id="rId98" tooltip="秋田市" display="http://ja.wikipedia.org/wiki/%E7%A7%8B%E7%94%B0%E5%B8%82"/>
    <hyperlink ref="L23" r:id="rId99" tooltip="仙台火力発電所" display="http://ja.wikipedia.org/wiki/%E4%BB%99%E5%8F%B0%E7%81%AB%E5%8A%9B%E7%99%BA%E9%9B%BB%E6%89%80"/>
    <hyperlink ref="M23" r:id="rId100" tooltip="LNG" display="http://ja.wikipedia.org/wiki/LNG"/>
    <hyperlink ref="L24" r:id="rId101" tooltip="新仙台火力発電所" display="http://ja.wikipedia.org/wiki/%E6%96%B0%E4%BB%99%E5%8F%B0%E7%81%AB%E5%8A%9B%E7%99%BA%E9%9B%BB%E6%89%80"/>
    <hyperlink ref="L25" r:id="rId102" tooltip="原町火力発電所" display="http://ja.wikipedia.org/wiki/%E5%8E%9F%E7%94%BA%E7%81%AB%E5%8A%9B%E7%99%BA%E9%9B%BB%E6%89%80"/>
    <hyperlink ref="L26" r:id="rId103" tooltip="新潟火力発電所" display="http://ja.wikipedia.org/wiki/%E6%96%B0%E6%BD%9F%E7%81%AB%E5%8A%9B%E7%99%BA%E9%9B%BB%E6%89%80"/>
    <hyperlink ref="L27" r:id="rId104" tooltip="東新潟火力発電所" display="http://ja.wikipedia.org/wiki/%E6%9D%B1%E6%96%B0%E6%BD%9F%E7%81%AB%E5%8A%9B%E7%99%BA%E9%9B%BB%E6%89%80"/>
    <hyperlink ref="L28" r:id="rId105" tooltip="上越火力発電所" display="http://ja.wikipedia.org/wiki/%E4%B8%8A%E8%B6%8A%E7%81%AB%E5%8A%9B%E7%99%BA%E9%9B%BB%E6%89%80"/>
    <hyperlink ref="O28" r:id="rId106" tooltip="上越市" display="http://ja.wikipedia.org/wiki/%E4%B8%8A%E8%B6%8A%E5%B8%82"/>
    <hyperlink ref="L29" r:id="rId107" tooltip="飛島火力発電所 (存在しないページ)" display="http://ja.wikipedia.org/w/index.php?title=%E9%A3%9B%E5%B3%B6%E7%81%AB%E5%8A%9B%E7%99%BA%E9%9B%BB%E6%89%80&amp;action=edit&amp;redlink=1"/>
    <hyperlink ref="P29" r:id="rId108" tooltip="内燃力発電" display="http://ja.wikipedia.org/wiki/%E5%86%85%E7%87%83%E5%8A%9B%E7%99%BA%E9%9B%BB"/>
    <hyperlink ref="L30" r:id="rId109" tooltip="粟島火力発電所" display="http://ja.wikipedia.org/wiki/%E7%B2%9F%E5%B3%B6%E7%81%AB%E5%8A%9B%E7%99%BA%E9%9B%BB%E6%89%80"/>
    <hyperlink ref="L31" r:id="rId110" tooltip="両津火力発電所" display="http://ja.wikipedia.org/wiki/%E4%B8%A1%E6%B4%A5%E7%81%AB%E5%8A%9B%E7%99%BA%E9%9B%BB%E6%89%80"/>
    <hyperlink ref="O31" r:id="rId111" tooltip="佐渡市" display="http://ja.wikipedia.org/wiki/%E4%BD%90%E6%B8%A1%E5%B8%82"/>
    <hyperlink ref="L32" r:id="rId112" tooltip="相川火力発電所" display="http://ja.wikipedia.org/wiki/%E7%9B%B8%E5%B7%9D%E7%81%AB%E5%8A%9B%E7%99%BA%E9%9B%BB%E6%89%80"/>
    <hyperlink ref="L33" r:id="rId113" tooltip="酒田共同火力発電所" display="http://ja.wikipedia.org/wiki/%E9%85%92%E7%94%B0%E5%85%B1%E5%90%8C%E7%81%AB%E5%8A%9B%E7%99%BA%E9%9B%BB%E6%89%80"/>
    <hyperlink ref="P33" r:id="rId114" tooltip="酒田共同火力発電" display="http://ja.wikipedia.org/wiki/%E9%85%92%E7%94%B0%E5%85%B1%E5%90%8C%E7%81%AB%E5%8A%9B%E7%99%BA%E9%9B%BB"/>
    <hyperlink ref="L34" r:id="rId115" tooltip="新地発電所" display="http://ja.wikipedia.org/wiki/%E6%96%B0%E5%9C%B0%E7%99%BA%E9%9B%BB%E6%89%80"/>
    <hyperlink ref="P34" r:id="rId116" tooltip="相馬共同火力発電" display="http://ja.wikipedia.org/wiki/%E7%9B%B8%E9%A6%AC%E5%85%B1%E5%90%8C%E7%81%AB%E5%8A%9B%E7%99%BA%E9%9B%BB"/>
    <hyperlink ref="L35" r:id="rId117" tooltip="勿来発電所" display="http://ja.wikipedia.org/wiki/%E5%8B%BF%E6%9D%A5%E7%99%BA%E9%9B%BB%E6%89%80"/>
    <hyperlink ref="O35" r:id="rId118" tooltip="いわき市" display="http://ja.wikipedia.org/wiki/%E3%81%84%E3%82%8F%E3%81%8D%E5%B8%82"/>
    <hyperlink ref="P35" r:id="rId119" tooltip="常磐共同火力" display="http://ja.wikipedia.org/wiki/%E5%B8%B8%E7%A3%90%E5%85%B1%E5%90%8C%E7%81%AB%E5%8A%9B"/>
    <hyperlink ref="Q35" r:id="rId120" tooltip="石炭ガス化複合発電" display="http://ja.wikipedia.org/wiki/%E7%9F%B3%E7%82%AD%E3%82%AC%E3%82%B9%E5%8C%96%E8%A4%87%E5%90%88%E7%99%BA%E9%9B%BB"/>
    <hyperlink ref="L37" r:id="rId121" tooltip="広野火力発電所" display="http://ja.wikipedia.org/wiki/%E5%BA%83%E9%87%8E%E7%81%AB%E5%8A%9B%E7%99%BA%E9%9B%BB%E6%89%80"/>
    <hyperlink ref="L38" r:id="rId122" tooltip="常陸那珂火力発電所" display="http://ja.wikipedia.org/wiki/%E5%B8%B8%E9%99%B8%E9%82%A3%E7%8F%82%E7%81%AB%E5%8A%9B%E7%99%BA%E9%9B%BB%E6%89%80"/>
    <hyperlink ref="L39" r:id="rId123" tooltip="鹿島火力発電所" display="http://ja.wikipedia.org/wiki/%E9%B9%BF%E5%B3%B6%E7%81%AB%E5%8A%9B%E7%99%BA%E9%9B%BB%E6%89%80"/>
    <hyperlink ref="O39" r:id="rId124" tooltip="神栖市" display="http://ja.wikipedia.org/wiki/%E7%A5%9E%E6%A0%96%E5%B8%82"/>
    <hyperlink ref="P39" r:id="rId125" tooltip="コンバインドサイクル発電" display="http://ja.wikipedia.org/wiki/%E3%82%B3%E3%83%B3%E3%83%90%E3%82%A4%E3%83%B3%E3%83%89%E3%82%B5%E3%82%A4%E3%82%AF%E3%83%AB%E7%99%BA%E9%9B%BB"/>
    <hyperlink ref="L40" r:id="rId126" tooltip="千葉火力発電所" display="http://ja.wikipedia.org/wiki/%E5%8D%83%E8%91%89%E7%81%AB%E5%8A%9B%E7%99%BA%E9%9B%BB%E6%89%80"/>
    <hyperlink ref="M40" r:id="rId127" tooltip="LNG" display="http://ja.wikipedia.org/wiki/LNG"/>
    <hyperlink ref="L41" r:id="rId128" tooltip="五井火力発電所" display="http://ja.wikipedia.org/wiki/%E4%BA%94%E4%BA%95%E7%81%AB%E5%8A%9B%E7%99%BA%E9%9B%BB%E6%89%80"/>
    <hyperlink ref="O41" r:id="rId129" tooltip="市原市" display="http://ja.wikipedia.org/wiki/%E5%B8%82%E5%8E%9F%E5%B8%82"/>
    <hyperlink ref="L42" r:id="rId130" tooltip="姉崎火力発電所" display="http://ja.wikipedia.org/wiki/%E5%A7%89%E5%B4%8E%E7%81%AB%E5%8A%9B%E7%99%BA%E9%9B%BB%E6%89%80"/>
    <hyperlink ref="L43" r:id="rId131" tooltip="袖ケ浦火力発電所" display="http://ja.wikipedia.org/wiki/%E8%A2%96%E3%82%B1%E6%B5%A6%E7%81%AB%E5%8A%9B%E7%99%BA%E9%9B%BB%E6%89%80"/>
    <hyperlink ref="O43" r:id="rId132" tooltip="袖ケ浦市" display="http://ja.wikipedia.org/wiki/%E8%A2%96%E3%82%B1%E6%B5%A6%E5%B8%82"/>
    <hyperlink ref="L44" r:id="rId133" tooltip="富津火力発電所" display="http://ja.wikipedia.org/wiki/%E5%AF%8C%E6%B4%A5%E7%81%AB%E5%8A%9B%E7%99%BA%E9%9B%BB%E6%89%80"/>
    <hyperlink ref="O44" r:id="rId134" tooltip="富津市" display="http://ja.wikipedia.org/wiki/%E5%AF%8C%E6%B4%A5%E5%B8%82"/>
    <hyperlink ref="L45" r:id="rId135" tooltip="品川火力発電所" display="http://ja.wikipedia.org/wiki/%E5%93%81%E5%B7%9D%E7%81%AB%E5%8A%9B%E7%99%BA%E9%9B%BB%E6%89%80"/>
    <hyperlink ref="M45" r:id="rId136" tooltip="都市ガス" display="http://ja.wikipedia.org/wiki/%E9%83%BD%E5%B8%82%E3%82%AC%E3%82%B9"/>
    <hyperlink ref="L46" r:id="rId137" tooltip="大井火力発電所" display="http://ja.wikipedia.org/wiki/%E5%A4%A7%E4%BA%95%E7%81%AB%E5%8A%9B%E7%99%BA%E9%9B%BB%E6%89%80"/>
    <hyperlink ref="O46" r:id="rId138" tooltip="八潮 (品川区)" display="http://ja.wikipedia.org/wiki/%E5%85%AB%E6%BD%AE_(%E5%93%81%E5%B7%9D%E5%8C%BA)"/>
    <hyperlink ref="L48" r:id="rId139" tooltip="川崎火力発電所" display="http://ja.wikipedia.org/wiki/%E5%B7%9D%E5%B4%8E%E7%81%AB%E5%8A%9B%E7%99%BA%E9%9B%BB%E6%89%80"/>
    <hyperlink ref="L50" r:id="rId140" tooltip="東扇島火力発電所" display="http://ja.wikipedia.org/wiki/%E6%9D%B1%E6%89%87%E5%B3%B6%E7%81%AB%E5%8A%9B%E7%99%BA%E9%9B%BB%E6%89%80"/>
    <hyperlink ref="L51" r:id="rId141" tooltip="横浜火力発電所" display="http://ja.wikipedia.org/wiki/%E6%A8%AA%E6%B5%9C%E7%81%AB%E5%8A%9B%E7%99%BA%E9%9B%BB%E6%89%80"/>
    <hyperlink ref="L52" r:id="rId142" tooltip="南横浜火力発電所" display="http://ja.wikipedia.org/wiki/%E5%8D%97%E6%A8%AA%E6%B5%9C%E7%81%AB%E5%8A%9B%E7%99%BA%E9%9B%BB%E6%89%80"/>
    <hyperlink ref="O52" r:id="rId143" tooltip="磯子区" display="http://ja.wikipedia.org/wiki/%E7%A3%AF%E5%AD%90%E5%8C%BA"/>
    <hyperlink ref="L53" r:id="rId144" tooltip="横須賀火力発電所" display="http://ja.wikipedia.org/wiki/%E6%A8%AA%E9%A0%88%E8%B3%80%E7%81%AB%E5%8A%9B%E7%99%BA%E9%9B%BB%E6%89%80"/>
    <hyperlink ref="M53" r:id="rId145" tooltip="軽油" display="http://ja.wikipedia.org/wiki/%E8%BB%BD%E6%B2%B9"/>
    <hyperlink ref="O53" r:id="rId146" tooltip="横須賀市" display="http://ja.wikipedia.org/wiki/%E6%A8%AA%E9%A0%88%E8%B3%80%E5%B8%82"/>
    <hyperlink ref="L56" r:id="rId147" tooltip="新地発電所" display="http://ja.wikipedia.org/wiki/%E6%96%B0%E5%9C%B0%E7%99%BA%E9%9B%BB%E6%89%80"/>
    <hyperlink ref="P56" r:id="rId148" tooltip="相馬共同火力発電" display="http://ja.wikipedia.org/wiki/%E7%9B%B8%E9%A6%AC%E5%85%B1%E5%90%8C%E7%81%AB%E5%8A%9B%E7%99%BA%E9%9B%BB"/>
    <hyperlink ref="L57" r:id="rId149" tooltip="勿来発電所" display="http://ja.wikipedia.org/wiki/%E5%8B%BF%E6%9D%A5%E7%99%BA%E9%9B%BB%E6%89%80"/>
    <hyperlink ref="M57" r:id="rId150" tooltip="バイオマス" display="http://ja.wikipedia.org/wiki/%E3%83%90%E3%82%A4%E3%82%AA%E3%83%9E%E3%82%B9"/>
    <hyperlink ref="O57" r:id="rId151" tooltip="いわき市" display="http://ja.wikipedia.org/wiki/%E3%81%84%E3%82%8F%E3%81%8D%E5%B8%82"/>
    <hyperlink ref="P57" r:id="rId152" tooltip="常磐共同火力" display="http://ja.wikipedia.org/wiki/%E5%B8%B8%E7%A3%90%E5%85%B1%E5%90%8C%E7%81%AB%E5%8A%9B"/>
    <hyperlink ref="Q57" r:id="rId153" tooltip="石炭ガス化複合発電" display="http://ja.wikipedia.org/wiki/%E7%9F%B3%E7%82%AD%E3%82%AC%E3%82%B9%E5%8C%96%E8%A4%87%E5%90%88%E7%99%BA%E9%9B%BB"/>
    <hyperlink ref="L58" r:id="rId154" tooltip="鹿島共同発電所" display="http://ja.wikipedia.org/wiki/%E9%B9%BF%E5%B3%B6%E5%85%B1%E5%90%8C%E7%99%BA%E9%9B%BB%E6%89%80"/>
    <hyperlink ref="O58" r:id="rId155" tooltip="鹿嶋市" display="http://ja.wikipedia.org/wiki/%E9%B9%BF%E5%B6%8B%E5%B8%82"/>
    <hyperlink ref="P58" r:id="rId156" tooltip="鹿島共同火力" display="http://ja.wikipedia.org/wiki/%E9%B9%BF%E5%B3%B6%E5%85%B1%E5%90%8C%E7%81%AB%E5%8A%9B"/>
    <hyperlink ref="L59" r:id="rId157" tooltip="君津共同発電所" display="http://ja.wikipedia.org/wiki/%E5%90%9B%E6%B4%A5%E5%85%B1%E5%90%8C%E7%99%BA%E9%9B%BB%E6%89%80"/>
    <hyperlink ref="O59" r:id="rId158" tooltip="君津市" display="http://ja.wikipedia.org/wiki/%E5%90%9B%E6%B4%A5%E5%B8%82"/>
    <hyperlink ref="P59" r:id="rId159" tooltip="君津共同火力" display="http://ja.wikipedia.org/wiki/%E5%90%9B%E6%B4%A5%E5%85%B1%E5%90%8C%E7%81%AB%E5%8A%9B"/>
    <hyperlink ref="L61" r:id="rId160" tooltip="知多火力発電所" display="http://ja.wikipedia.org/wiki/%E7%9F%A5%E5%A4%9A%E7%81%AB%E5%8A%9B%E7%99%BA%E9%9B%BB%E6%89%80"/>
    <hyperlink ref="P61" r:id="rId161" tooltip="コンバインドサイクル発電" display="http://ja.wikipedia.org/wiki/%E3%82%B3%E3%83%B3%E3%83%90%E3%82%A4%E3%83%B3%E3%83%89%E3%82%B5%E3%82%A4%E3%82%AF%E3%83%AB%E7%99%BA%E9%9B%BB"/>
    <hyperlink ref="L62" r:id="rId162" tooltip="渥美火力発電所" display="http://ja.wikipedia.org/wiki/%E6%B8%A5%E7%BE%8E%E7%81%AB%E5%8A%9B%E7%99%BA%E9%9B%BB%E6%89%80"/>
    <hyperlink ref="O62" r:id="rId163" tooltip="田原市" display="http://ja.wikipedia.org/wiki/%E7%94%B0%E5%8E%9F%E5%B8%82"/>
    <hyperlink ref="L63" r:id="rId164" tooltip="西名古屋火力発電所" display="http://ja.wikipedia.org/wiki/%E8%A5%BF%E5%90%8D%E5%8F%A4%E5%B1%8B%E7%81%AB%E5%8A%9B%E7%99%BA%E9%9B%BB%E6%89%80"/>
    <hyperlink ref="L64" r:id="rId165" tooltip="碧南火力発電所" display="http://ja.wikipedia.org/wiki/%E7%A2%A7%E5%8D%97%E7%81%AB%E5%8A%9B%E7%99%BA%E9%9B%BB%E6%89%80"/>
    <hyperlink ref="M64" r:id="rId166" tooltip="石炭" display="http://ja.wikipedia.org/wiki/%E7%9F%B3%E7%82%AD"/>
    <hyperlink ref="O64" r:id="rId167" tooltip="碧南市" display="http://ja.wikipedia.org/wiki/%E7%A2%A7%E5%8D%97%E5%B8%82"/>
    <hyperlink ref="L65" r:id="rId168" tooltip="新名古屋火力発電所" display="http://ja.wikipedia.org/wiki/%E6%96%B0%E5%90%8D%E5%8F%A4%E5%B1%8B%E7%81%AB%E5%8A%9B%E7%99%BA%E9%9B%BB%E6%89%80"/>
    <hyperlink ref="L66" r:id="rId169" tooltip="知多第二火力発電所" display="http://ja.wikipedia.org/wiki/%E7%9F%A5%E5%A4%9A%E7%AC%AC%E4%BA%8C%E7%81%AB%E5%8A%9B%E7%99%BA%E9%9B%BB%E6%89%80"/>
    <hyperlink ref="L67" r:id="rId170" tooltip="武豊火力発電所" display="http://ja.wikipedia.org/wiki/%E6%AD%A6%E8%B1%8A%E7%81%AB%E5%8A%9B%E7%99%BA%E9%9B%BB%E6%89%80"/>
    <hyperlink ref="L68" r:id="rId171" tooltip="川越火力発電所" display="http://ja.wikipedia.org/wiki/%E5%B7%9D%E8%B6%8A%E7%81%AB%E5%8A%9B%E7%99%BA%E9%9B%BB%E6%89%80"/>
    <hyperlink ref="L69" r:id="rId172" tooltip="尾鷲三田火力発電所" display="http://ja.wikipedia.org/wiki/%E5%B0%BE%E9%B7%B2%E4%B8%89%E7%94%B0%E7%81%AB%E5%8A%9B%E7%99%BA%E9%9B%BB%E6%89%80"/>
    <hyperlink ref="O69" r:id="rId173" tooltip="尾鷲市" display="http://ja.wikipedia.org/wiki/%E5%B0%BE%E9%B7%B2%E5%B8%82"/>
    <hyperlink ref="L70" r:id="rId174" tooltip="四日市火力発電所" display="http://ja.wikipedia.org/wiki/%E5%9B%9B%E6%97%A5%E5%B8%82%E7%81%AB%E5%8A%9B%E7%99%BA%E9%9B%BB%E6%89%80"/>
    <hyperlink ref="M70" r:id="rId175" tooltip="LPG" display="http://ja.wikipedia.org/wiki/LPG"/>
    <hyperlink ref="O70" r:id="rId176" tooltip="四日市市" display="http://ja.wikipedia.org/wiki/%E5%9B%9B%E6%97%A5%E5%B8%82%E5%B8%82"/>
    <hyperlink ref="L71" r:id="rId177" tooltip="上越火力発電所" display="http://ja.wikipedia.org/wiki/%E4%B8%8A%E8%B6%8A%E7%81%AB%E5%8A%9B%E7%99%BA%E9%9B%BB%E6%89%80"/>
    <hyperlink ref="L72" r:id="rId178" tooltip="神島発電所 (存在しないページ)" display="http://ja.wikipedia.org/w/index.php?title=%E7%A5%9E%E5%B3%B6%E7%99%BA%E9%9B%BB%E6%89%80&amp;action=edit&amp;redlink=1"/>
    <hyperlink ref="O72" r:id="rId179" tooltip="鳥羽市" display="http://ja.wikipedia.org/wiki/%E9%B3%A5%E7%BE%BD%E5%B8%82"/>
    <hyperlink ref="P72" r:id="rId180" tooltip="内燃力発電" display="http://ja.wikipedia.org/wiki/%E5%86%85%E7%87%83%E5%8A%9B%E7%99%BA%E9%9B%BB"/>
    <hyperlink ref="L74" r:id="rId181" tooltip="富山火力発電所" display="http://ja.wikipedia.org/wiki/%E5%AF%8C%E5%B1%B1%E7%81%AB%E5%8A%9B%E7%99%BA%E9%9B%BB%E6%89%80"/>
    <hyperlink ref="L75" r:id="rId182" tooltip="富山新港火力発電所" display="http://ja.wikipedia.org/wiki/%E5%AF%8C%E5%B1%B1%E6%96%B0%E6%B8%AF%E7%81%AB%E5%8A%9B%E7%99%BA%E9%9B%BB%E6%89%80"/>
    <hyperlink ref="M75" r:id="rId183" tooltip="石炭" display="http://ja.wikipedia.org/wiki/%E7%9F%B3%E7%82%AD"/>
    <hyperlink ref="O75" r:id="rId184" tooltip="射水市" display="http://ja.wikipedia.org/wiki/%E5%B0%84%E6%B0%B4%E5%B8%82"/>
    <hyperlink ref="L76" r:id="rId185" tooltip="七尾大田火力発電所" display="http://ja.wikipedia.org/wiki/%E4%B8%83%E5%B0%BE%E5%A4%A7%E7%94%B0%E7%81%AB%E5%8A%9B%E7%99%BA%E9%9B%BB%E6%89%80"/>
    <hyperlink ref="M76" r:id="rId186" tooltip="バイオマス" display="http://ja.wikipedia.org/wiki/%E3%83%90%E3%82%A4%E3%82%AA%E3%83%9E%E3%82%B9"/>
    <hyperlink ref="L77" r:id="rId187" tooltip="福井火力発電所" display="http://ja.wikipedia.org/wiki/%E7%A6%8F%E4%BA%95%E7%81%AB%E5%8A%9B%E7%99%BA%E9%9B%BB%E6%89%80"/>
    <hyperlink ref="L78" r:id="rId188" tooltip="敦賀火力発電所" display="http://ja.wikipedia.org/wiki/%E6%95%A6%E8%B3%80%E7%81%AB%E5%8A%9B%E7%99%BA%E9%9B%BB%E6%89%80"/>
    <hyperlink ref="O78" r:id="rId189" tooltip="敦賀市" display="http://ja.wikipedia.org/wiki/%E6%95%A6%E8%B3%80%E5%B8%82"/>
    <hyperlink ref="L79" r:id="rId190" tooltip="舳倉島発電所 (存在しないページ)" display="http://ja.wikipedia.org/w/index.php?title=%E8%88%B3%E5%80%89%E5%B3%B6%E7%99%BA%E9%9B%BB%E6%89%80&amp;action=edit&amp;redlink=1"/>
    <hyperlink ref="O79" r:id="rId191" tooltip="輪島市" display="http://ja.wikipedia.org/wiki/%E8%BC%AA%E5%B3%B6%E5%B8%82"/>
    <hyperlink ref="P79" r:id="rId192" tooltip="内燃力発電" display="http://ja.wikipedia.org/wiki/%E5%86%85%E7%87%83%E5%8A%9B%E7%99%BA%E9%9B%BB"/>
    <hyperlink ref="L81" r:id="rId193" tooltip="宮津エネルギー研究所" display="http://ja.wikipedia.org/wiki/%E5%AE%AE%E6%B4%A5%E3%82%A8%E3%83%8D%E3%83%AB%E3%82%AE%E3%83%BC%E7%A0%94%E7%A9%B6%E6%89%80"/>
    <hyperlink ref="L82" r:id="rId194" tooltip="舞鶴発電所" display="http://ja.wikipedia.org/wiki/%E8%88%9E%E9%B6%B4%E7%99%BA%E9%9B%BB%E6%89%80"/>
    <hyperlink ref="O82" r:id="rId195" tooltip="舞鶴市" display="http://ja.wikipedia.org/wiki/%E8%88%9E%E9%B6%B4%E5%B8%82"/>
    <hyperlink ref="L83" r:id="rId196" tooltip="南港発電所" display="http://ja.wikipedia.org/wiki/%E5%8D%97%E6%B8%AF%E7%99%BA%E9%9B%BB%E6%89%80"/>
    <hyperlink ref="L84" r:id="rId197" tooltip="堺港発電所" display="http://ja.wikipedia.org/wiki/%E5%A0%BA%E6%B8%AF%E7%99%BA%E9%9B%BB%E6%89%80"/>
    <hyperlink ref="M84" r:id="rId198" tooltip="LNG" display="http://ja.wikipedia.org/wiki/LNG"/>
    <hyperlink ref="P84" r:id="rId199" tooltip="コンバインドサイクル発電" display="http://ja.wikipedia.org/wiki/%E3%82%B3%E3%83%B3%E3%83%90%E3%82%A4%E3%83%B3%E3%83%89%E3%82%B5%E3%82%A4%E3%82%AF%E3%83%AB%E7%99%BA%E9%9B%BB"/>
    <hyperlink ref="L85" r:id="rId200" tooltip="多奈川第二発電所" display="http://ja.wikipedia.org/wiki/%E5%A4%9A%E5%A5%88%E5%B7%9D%E7%AC%AC%E4%BA%8C%E7%99%BA%E9%9B%BB%E6%89%80"/>
    <hyperlink ref="L86" r:id="rId201" tooltip="関西国際空港エネルギーセンター" display="http://ja.wikipedia.org/wiki/%E9%96%A2%E8%A5%BF%E5%9B%BD%E9%9A%9B%E7%A9%BA%E6%B8%AF%E3%82%A8%E3%83%8D%E3%83%AB%E3%82%AE%E3%83%BC%E3%82%BB%E3%83%B3%E3%82%BF%E3%83%BC"/>
    <hyperlink ref="O86" r:id="rId202" tooltip="田尻町" display="http://ja.wikipedia.org/wiki/%E7%94%B0%E5%B0%BB%E7%94%BA"/>
    <hyperlink ref="P86" r:id="rId203" tooltip="ガスタービン" display="http://ja.wikipedia.org/wiki/%E3%82%AC%E3%82%B9%E3%82%BF%E3%83%BC%E3%83%93%E3%83%B3"/>
    <hyperlink ref="L87" r:id="rId204" tooltip="姫路第一発電所" display="http://ja.wikipedia.org/wiki/%E5%A7%AB%E8%B7%AF%E7%AC%AC%E4%B8%80%E7%99%BA%E9%9B%BB%E6%89%80"/>
    <hyperlink ref="L88" r:id="rId205" tooltip="姫路第二発電所" display="http://ja.wikipedia.org/wiki/%E5%A7%AB%E8%B7%AF%E7%AC%AC%E4%BA%8C%E7%99%BA%E9%9B%BB%E6%89%80"/>
    <hyperlink ref="L89" r:id="rId206" tooltip="相生発電所" display="http://ja.wikipedia.org/wiki/%E7%9B%B8%E7%94%9F%E7%99%BA%E9%9B%BB%E6%89%80"/>
    <hyperlink ref="O89" r:id="rId207" tooltip="相生市" display="http://ja.wikipedia.org/wiki/%E7%9B%B8%E7%94%9F%E5%B8%82"/>
    <hyperlink ref="L90" r:id="rId208" tooltip="赤穂発電所" display="http://ja.wikipedia.org/wiki/%E8%B5%A4%E7%A9%82%E7%99%BA%E9%9B%BB%E6%89%80"/>
    <hyperlink ref="O90" r:id="rId209" tooltip="赤穂市" display="http://ja.wikipedia.org/wiki/%E8%B5%A4%E7%A9%82%E5%B8%82"/>
    <hyperlink ref="L91" r:id="rId210" tooltip="海南発電所" display="http://ja.wikipedia.org/wiki/%E6%B5%B7%E5%8D%97%E7%99%BA%E9%9B%BB%E6%89%80"/>
    <hyperlink ref="L92" r:id="rId211" tooltip="御坊発電所" display="http://ja.wikipedia.org/wiki/%E5%BE%A1%E5%9D%8A%E7%99%BA%E9%9B%BB%E6%89%80"/>
    <hyperlink ref="O92" r:id="rId212" tooltip="御坊市" display="http://ja.wikipedia.org/wiki/%E5%BE%A1%E5%9D%8A%E5%B8%82"/>
    <hyperlink ref="L93" r:id="rId213" tooltip="和歌山発電所 (存在しないページ)" display="http://ja.wikipedia.org/w/index.php?title=%E5%92%8C%E6%AD%8C%E5%B1%B1%E7%99%BA%E9%9B%BB%E6%89%80&amp;action=edit&amp;redlink=1"/>
    <hyperlink ref="O93" r:id="rId214" tooltip="和歌山市" display="http://ja.wikipedia.org/wiki/%E5%92%8C%E6%AD%8C%E5%B1%B1%E5%B8%82"/>
    <hyperlink ref="L95" r:id="rId215" tooltip="和歌山共同発電所" display="http://ja.wikipedia.org/wiki/%E5%92%8C%E6%AD%8C%E5%B1%B1%E5%85%B1%E5%90%8C%E7%99%BA%E9%9B%BB%E6%89%80"/>
    <hyperlink ref="P95" r:id="rId216" tooltip="和歌山共同火力" display="http://ja.wikipedia.org/wiki/%E5%92%8C%E6%AD%8C%E5%B1%B1%E5%85%B1%E5%90%8C%E7%81%AB%E5%8A%9B"/>
    <hyperlink ref="L97" r:id="rId217" tooltip="三隅発電所" display="http://ja.wikipedia.org/wiki/%E4%B8%89%E9%9A%85%E7%99%BA%E9%9B%BB%E6%89%80"/>
    <hyperlink ref="M97" r:id="rId218" tooltip="石炭" display="http://ja.wikipedia.org/wiki/%E7%9F%B3%E7%82%AD"/>
    <hyperlink ref="L98" r:id="rId219" tooltip="水島発電所" display="http://ja.wikipedia.org/wiki/%E6%B0%B4%E5%B3%B6%E7%99%BA%E9%9B%BB%E6%89%80"/>
    <hyperlink ref="M98" r:id="rId220" tooltip="LNG" display="http://ja.wikipedia.org/wiki/LNG"/>
    <hyperlink ref="P98" r:id="rId221" tooltip="コンバインドサイクル発電" display="http://ja.wikipedia.org/wiki/%E3%82%B3%E3%83%B3%E3%83%90%E3%82%A4%E3%83%B3%E3%83%89%E3%82%B5%E3%82%A4%E3%82%AF%E3%83%AB%E7%99%BA%E9%9B%BB"/>
    <hyperlink ref="L99" r:id="rId222" tooltip="玉島発電所" display="http://ja.wikipedia.org/wiki/%E7%8E%89%E5%B3%B6%E7%99%BA%E9%9B%BB%E6%89%80"/>
    <hyperlink ref="L100" r:id="rId223" tooltip="大崎発電所" display="http://ja.wikipedia.org/wiki/%E5%A4%A7%E5%B4%8E%E7%99%BA%E9%9B%BB%E6%89%80"/>
    <hyperlink ref="P100" r:id="rId224" location=".E5.8A.A0.E5.9C.A7.E6.B5.81.E5.8B.95.E5.BA.8A.E8.A4.87.E5.90.88.E7.99.BA.E9.9B.BB.28PFBC.29" tooltip="コンバインドサイクル発電" display="http://ja.wikipedia.org/wiki/%E3%82%B3%E3%83%B3%E3%83%90%E3%82%A4%E3%83%B3%E3%83%89%E3%82%B5%E3%82%A4%E3%82%AF%E3%83%AB%E7%99%BA%E9%9B%BB - .E5.8A.A0.E5.9C.A7.E6.B5.81.E5.8B.95.E5.BA.8A.E8.A4.87.E5.90.88.E7.99.BA.E9.9B.BB.28PFBC.29"/>
    <hyperlink ref="L101" r:id="rId225" tooltip="岩国発電所" display="http://ja.wikipedia.org/wiki/%E5%B2%A9%E5%9B%BD%E7%99%BA%E9%9B%BB%E6%89%80"/>
    <hyperlink ref="L102" r:id="rId226" tooltip="柳井発電所" display="http://ja.wikipedia.org/wiki/%E6%9F%B3%E4%BA%95%E7%99%BA%E9%9B%BB%E6%89%80"/>
    <hyperlink ref="O102" r:id="rId227" tooltip="柳井市" display="http://ja.wikipedia.org/wiki/%E6%9F%B3%E4%BA%95%E5%B8%82"/>
    <hyperlink ref="L103" r:id="rId228" tooltip="下松発電所" display="http://ja.wikipedia.org/wiki/%E4%B8%8B%E6%9D%BE%E7%99%BA%E9%9B%BB%E6%89%80"/>
    <hyperlink ref="O103" r:id="rId229" tooltip="下松市" display="http://ja.wikipedia.org/wiki/%E4%B8%8B%E6%9D%BE%E5%B8%82"/>
    <hyperlink ref="L104" r:id="rId230" tooltip="新小野田発電所" display="http://ja.wikipedia.org/wiki/%E6%96%B0%E5%B0%8F%E9%87%8E%E7%94%B0%E7%99%BA%E9%9B%BB%E6%89%80"/>
    <hyperlink ref="M104" r:id="rId231" tooltip="バイオマス" display="http://ja.wikipedia.org/wiki/%E3%83%90%E3%82%A4%E3%82%AA%E3%83%9E%E3%82%B9"/>
    <hyperlink ref="O104" r:id="rId232" tooltip="山陽小野田市" display="http://ja.wikipedia.org/wiki/%E5%B1%B1%E9%99%BD%E5%B0%8F%E9%87%8E%E7%94%B0%E5%B8%82"/>
    <hyperlink ref="L105" r:id="rId233" tooltip="下関発電所" display="http://ja.wikipedia.org/wiki/%E4%B8%8B%E9%96%A2%E7%99%BA%E9%9B%BB%E6%89%80"/>
    <hyperlink ref="O105" r:id="rId234" tooltip="下関市" display="http://ja.wikipedia.org/wiki/%E4%B8%8B%E9%96%A2%E5%B8%82"/>
    <hyperlink ref="L106" r:id="rId235" tooltip="黒木発電所 (存在しないページ)" display="http://ja.wikipedia.org/w/index.php?title=%E9%BB%92%E6%9C%A8%E7%99%BA%E9%9B%BB%E6%89%80&amp;action=edit&amp;redlink=1"/>
    <hyperlink ref="P106" r:id="rId236" tooltip="内燃力発電" display="http://ja.wikipedia.org/wiki/%E5%86%85%E7%87%83%E5%8A%9B%E7%99%BA%E9%9B%BB"/>
    <hyperlink ref="L107" r:id="rId237" tooltip="西郷発電所 (存在しないページ)" display="http://ja.wikipedia.org/w/index.php?title=%E8%A5%BF%E9%83%B7%E7%99%BA%E9%9B%BB%E6%89%80&amp;action=edit&amp;redlink=1"/>
    <hyperlink ref="O107" r:id="rId238" tooltip="隠岐の島町" display="http://ja.wikipedia.org/wiki/%E9%9A%A0%E5%B2%90%E3%81%AE%E5%B3%B6%E7%94%BA"/>
    <hyperlink ref="L108" r:id="rId239" tooltip="見島発電所 (存在しないページ)" display="http://ja.wikipedia.org/w/index.php?title=%E8%A6%8B%E5%B3%B6%E7%99%BA%E9%9B%BB%E6%89%80&amp;action=edit&amp;redlink=1"/>
    <hyperlink ref="L110" r:id="rId240" tooltip="倉敷共同発電所" display="http://ja.wikipedia.org/wiki/%E5%80%89%E6%95%B7%E5%85%B1%E5%90%8C%E7%99%BA%E9%9B%BB%E6%89%80"/>
    <hyperlink ref="P110" r:id="rId241" tooltip="瀬戸内共同火力" display="http://ja.wikipedia.org/wiki/%E7%80%AC%E6%88%B8%E5%86%85%E5%85%B1%E5%90%8C%E7%81%AB%E5%8A%9B"/>
    <hyperlink ref="L111" r:id="rId242" tooltip="福山共同発電所" display="http://ja.wikipedia.org/wiki/%E7%A6%8F%E5%B1%B1%E5%85%B1%E5%90%8C%E7%99%BA%E9%9B%BB%E6%89%80"/>
    <hyperlink ref="O111" r:id="rId243" tooltip="福山市" display="http://ja.wikipedia.org/wiki/%E7%A6%8F%E5%B1%B1%E5%B8%82"/>
    <hyperlink ref="P111" r:id="rId244" tooltip="瀬戸内共同火力" display="http://ja.wikipedia.org/wiki/%E7%80%AC%E6%88%B8%E5%86%85%E5%85%B1%E5%90%8C%E7%81%AB%E5%8A%9B"/>
    <hyperlink ref="L113" r:id="rId245" tooltip="新小倉発電所" display="http://ja.wikipedia.org/wiki/%E6%96%B0%E5%B0%8F%E5%80%89%E7%99%BA%E9%9B%BB%E6%89%80"/>
    <hyperlink ref="M113" r:id="rId246" tooltip="LNG" display="http://ja.wikipedia.org/wiki/LNG"/>
    <hyperlink ref="L114" r:id="rId247" tooltip="苅田発電所" display="http://ja.wikipedia.org/wiki/%E8%8B%85%E7%94%B0%E7%99%BA%E9%9B%BB%E6%89%80"/>
    <hyperlink ref="P114" r:id="rId248" location=".E5.8A.A0.E5.9C.A7.E6.B5.81.E5.8B.95.E5.BA.8A.E8.A4.87.E5.90.88.E7.99.BA.E9.9B.BB.28PFBC.29" tooltip="コンバインドサイクル発電" display="http://ja.wikipedia.org/wiki/%E3%82%B3%E3%83%B3%E3%83%90%E3%82%A4%E3%83%B3%E3%83%89%E3%82%B5%E3%82%A4%E3%82%AF%E3%83%AB%E7%99%BA%E9%9B%BB - .E5.8A.A0.E5.9C.A7.E6.B5.81.E5.8B.95.E5.BA.8A.E8.A4.87.E5.90.88.E7.99.BA.E9.9B.BB.28PFBC.29"/>
    <hyperlink ref="L115" r:id="rId249" tooltip="豊前発電所" display="http://ja.wikipedia.org/wiki/%E8%B1%8A%E5%89%8D%E7%99%BA%E9%9B%BB%E6%89%80"/>
    <hyperlink ref="O115" r:id="rId250" tooltip="豊前市" display="http://ja.wikipedia.org/wiki/%E8%B1%8A%E5%89%8D%E5%B8%82"/>
    <hyperlink ref="L116" r:id="rId251" tooltip="唐津発電所" display="http://ja.wikipedia.org/wiki/%E5%94%90%E6%B4%A5%E7%99%BA%E9%9B%BB%E6%89%80"/>
    <hyperlink ref="O116" r:id="rId252" tooltip="佐賀県" display="http://ja.wikipedia.org/wiki/%E4%BD%90%E8%B3%80%E7%9C%8C"/>
    <hyperlink ref="L117" r:id="rId253" tooltip="松浦発電所" display="http://ja.wikipedia.org/wiki/%E6%9D%BE%E6%B5%A6%E7%99%BA%E9%9B%BB%E6%89%80"/>
    <hyperlink ref="L118" r:id="rId254" tooltip="新大分発電所" display="http://ja.wikipedia.org/wiki/%E6%96%B0%E5%A4%A7%E5%88%86%E7%99%BA%E9%9B%BB%E6%89%80"/>
    <hyperlink ref="P118" r:id="rId255" tooltip="コンバインドサイクル発電" display="http://ja.wikipedia.org/wiki/%E3%82%B3%E3%83%B3%E3%83%90%E3%82%A4%E3%83%B3%E3%83%89%E3%82%B5%E3%82%A4%E3%82%AF%E3%83%AB%E7%99%BA%E9%9B%BB"/>
    <hyperlink ref="L119" r:id="rId256" tooltip="相浦発電所" display="http://ja.wikipedia.org/wiki/%E7%9B%B8%E6%B5%A6%E7%99%BA%E9%9B%BB%E6%89%80"/>
    <hyperlink ref="O119" r:id="rId257" tooltip="佐世保市" display="http://ja.wikipedia.org/wiki/%E4%BD%90%E4%B8%96%E4%BF%9D%E5%B8%82"/>
    <hyperlink ref="L120" r:id="rId258" tooltip="苓北発電所" display="http://ja.wikipedia.org/wiki/%E8%8B%93%E5%8C%97%E7%99%BA%E9%9B%BB%E6%89%80"/>
    <hyperlink ref="L121" r:id="rId259" tooltip="川内発電所" display="http://ja.wikipedia.org/wiki/%E5%B7%9D%E5%86%85%E7%99%BA%E9%9B%BB%E6%89%80"/>
    <hyperlink ref="L123" r:id="rId260" tooltip="戸畑共同火力発電所" display="http://ja.wikipedia.org/wiki/%E6%88%B8%E7%95%91%E5%85%B1%E5%90%8C%E7%81%AB%E5%8A%9B%E7%99%BA%E9%9B%BB%E6%89%80"/>
    <hyperlink ref="O123" r:id="rId261" tooltip="戸畑区" display="http://ja.wikipedia.org/wiki/%E6%88%B8%E7%95%91%E5%8C%BA"/>
    <hyperlink ref="P123" r:id="rId262" tooltip="戸畑共同火力" display="http://ja.wikipedia.org/wiki/%E6%88%B8%E7%95%91%E5%85%B1%E5%90%8C%E7%81%AB%E5%8A%9B"/>
    <hyperlink ref="L124" r:id="rId263" tooltip="大分共同発電所" display="http://ja.wikipedia.org/wiki/%E5%A4%A7%E5%88%86%E5%85%B1%E5%90%8C%E7%99%BA%E9%9B%BB%E6%89%80"/>
    <hyperlink ref="P124" r:id="rId264" tooltip="大分共同火力" display="http://ja.wikipedia.org/wiki/%E5%A4%A7%E5%88%86%E5%85%B1%E5%90%8C%E7%81%AB%E5%8A%9B"/>
    <hyperlink ref="L126" r:id="rId265" tooltip="牧港火力発電所" display="http://ja.wikipedia.org/wiki/%E7%89%A7%E6%B8%AF%E7%81%AB%E5%8A%9B%E7%99%BA%E9%9B%BB%E6%89%80"/>
    <hyperlink ref="L127" r:id="rId266" tooltip="石川火力発電所" display="http://ja.wikipedia.org/wiki/%E7%9F%B3%E5%B7%9D%E7%81%AB%E5%8A%9B%E7%99%BA%E9%9B%BB%E6%89%80"/>
    <hyperlink ref="O127" r:id="rId267" tooltip="うるま市" display="http://ja.wikipedia.org/wiki/%E3%81%86%E3%82%8B%E3%81%BE%E5%B8%82"/>
    <hyperlink ref="L128" r:id="rId268" tooltip="具志川火力発電所" display="http://ja.wikipedia.org/wiki/%E5%85%B7%E5%BF%97%E5%B7%9D%E7%81%AB%E5%8A%9B%E7%99%BA%E9%9B%BB%E6%89%80"/>
    <hyperlink ref="L129" r:id="rId269" tooltip="金武火力発電所" display="http://ja.wikipedia.org/wiki/%E9%87%91%E6%AD%A6%E7%81%AB%E5%8A%9B%E7%99%BA%E9%9B%BB%E6%89%80"/>
    <hyperlink ref="L130" r:id="rId270" tooltip="吉の浦火力発電所" display="http://ja.wikipedia.org/wiki/%E5%90%89%E3%81%AE%E6%B5%A6%E7%81%AB%E5%8A%9B%E7%99%BA%E9%9B%BB%E6%89%80"/>
    <hyperlink ref="M130" r:id="rId271" tooltip="LNG" display="http://ja.wikipedia.org/wiki/LNG"/>
    <hyperlink ref="P130" r:id="rId272" tooltip="コンバインドサイクル発電" display="http://ja.wikipedia.org/wiki/%E3%82%B3%E3%83%B3%E3%83%90%E3%82%A4%E3%83%B3%E3%83%89%E3%82%B5%E3%82%A4%E3%82%AF%E3%83%AB%E7%99%BA%E9%9B%BB"/>
    <hyperlink ref="L131" r:id="rId273" tooltip="宮古発電所" display="http://ja.wikipedia.org/wiki/%E5%AE%AE%E5%8F%A4%E7%99%BA%E9%9B%BB%E6%89%80"/>
    <hyperlink ref="O131" r:id="rId274" tooltip="宮古島市" display="http://ja.wikipedia.org/wiki/%E5%AE%AE%E5%8F%A4%E5%B3%B6%E5%B8%82"/>
    <hyperlink ref="L132" r:id="rId275" tooltip="石垣発電所" display="http://ja.wikipedia.org/wiki/%E7%9F%B3%E5%9E%A3%E7%99%BA%E9%9B%BB%E6%89%80"/>
    <hyperlink ref="O132" r:id="rId276" tooltip="石垣市" display="http://ja.wikipedia.org/wiki/%E7%9F%B3%E5%9E%A3%E5%B8%82"/>
    <hyperlink ref="L134" r:id="rId277" tooltip="磯子火力発電所" display="http://ja.wikipedia.org/wiki/%E7%A3%AF%E5%AD%90%E7%81%AB%E5%8A%9B%E7%99%BA%E9%9B%BB%E6%89%80"/>
    <hyperlink ref="M134" r:id="rId278" tooltip="石炭" display="http://ja.wikipedia.org/wiki/%E7%9F%B3%E7%82%AD"/>
    <hyperlink ref="L135" r:id="rId279" tooltip="高砂火力発電所" display="http://ja.wikipedia.org/wiki/%E9%AB%98%E7%A0%82%E7%81%AB%E5%8A%9B%E7%99%BA%E9%9B%BB%E6%89%80"/>
    <hyperlink ref="L136" r:id="rId280" tooltip="竹原火力発電所" display="http://ja.wikipedia.org/wiki/%E7%AB%B9%E5%8E%9F%E7%81%AB%E5%8A%9B%E7%99%BA%E9%9B%BB%E6%89%80"/>
    <hyperlink ref="L137" r:id="rId281" tooltip="橘湾火力発電所" display="http://ja.wikipedia.org/wiki/%E6%A9%98%E6%B9%BE%E7%81%AB%E5%8A%9B%E7%99%BA%E9%9B%BB%E6%89%80"/>
    <hyperlink ref="L138" r:id="rId282" tooltip="松島火力発電所" display="http://ja.wikipedia.org/wiki/%E6%9D%BE%E5%B3%B6%E7%81%AB%E5%8A%9B%E7%99%BA%E9%9B%BB%E6%89%80"/>
    <hyperlink ref="L139" r:id="rId283" tooltip="松浦火力発電所" display="http://ja.wikipedia.org/wiki/%E6%9D%BE%E6%B5%A6%E7%81%AB%E5%8A%9B%E7%99%BA%E9%9B%BB%E6%89%80"/>
    <hyperlink ref="O139" r:id="rId284" tooltip="松浦市" display="http://ja.wikipedia.org/wiki/%E6%9D%BE%E6%B5%A6%E5%B8%82"/>
    <hyperlink ref="L140" r:id="rId285" tooltip="石川石炭火力発電所" display="http://ja.wikipedia.org/wiki/%E7%9F%B3%E5%B7%9D%E7%9F%B3%E7%82%AD%E7%81%AB%E5%8A%9B%E7%99%BA%E9%9B%BB%E6%89%80"/>
    <hyperlink ref="L142" r:id="rId286" tooltip="日本製紙釧路工場 (存在しないページ)" display="http://ja.wikipedia.org/w/index.php?title=%E6%97%A5%E6%9C%AC%E8%A3%BD%E7%B4%99%E9%87%A7%E8%B7%AF%E5%B7%A5%E5%A0%B4&amp;action=edit&amp;redlink=1"/>
    <hyperlink ref="M142" r:id="rId287" tooltip="石炭" display="http://ja.wikipedia.org/wiki/%E7%9F%B3%E7%82%AD"/>
    <hyperlink ref="Q142" r:id="rId288" tooltip="日本製紙" display="http://ja.wikipedia.org/wiki/%E6%97%A5%E6%9C%AC%E8%A3%BD%E7%B4%99"/>
    <hyperlink ref="L143" r:id="rId289" tooltip="王子製紙苫小牧火力発電所 (存在しないページ)" display="http://ja.wikipedia.org/w/index.php?title=%E7%8E%8B%E5%AD%90%E8%A3%BD%E7%B4%99%E8%8B%AB%E5%B0%8F%E7%89%A7%E7%81%AB%E5%8A%9B%E7%99%BA%E9%9B%BB%E6%89%80&amp;action=edit&amp;redlink=1"/>
    <hyperlink ref="P143" r:id="rId290" tooltip="苫小牧市" display="http://ja.wikipedia.org/wiki/%E8%8B%AB%E5%B0%8F%E7%89%A7%E5%B8%82"/>
    <hyperlink ref="Q143" r:id="rId291" tooltip="王子製紙" display="http://ja.wikipedia.org/wiki/%E7%8E%8B%E5%AD%90%E8%A3%BD%E7%B4%99"/>
    <hyperlink ref="L144" r:id="rId292" tooltip="出光興産北海道製油所 (存在しないページ)" display="http://ja.wikipedia.org/w/index.php?title=%E5%87%BA%E5%85%89%E8%88%88%E7%94%A3%E5%8C%97%E6%B5%B7%E9%81%93%E8%A3%BD%E6%B2%B9%E6%89%80&amp;action=edit&amp;redlink=1"/>
    <hyperlink ref="Q144" r:id="rId293" tooltip="出光興産" display="http://ja.wikipedia.org/wiki/%E5%87%BA%E5%85%89%E8%88%88%E7%94%A3"/>
    <hyperlink ref="L145" r:id="rId294" tooltip="JX日鉱日石エネルギー室蘭製油所" display="http://ja.wikipedia.org/wiki/JX%E6%97%A5%E9%89%B1%E6%97%A5%E7%9F%B3%E3%82%A8%E3%83%8D%E3%83%AB%E3%82%AE%E3%83%BC%E5%AE%A4%E8%98%AD%E8%A3%BD%E6%B2%B9%E6%89%80"/>
    <hyperlink ref="P145" r:id="rId295" tooltip="室蘭市" display="http://ja.wikipedia.org/wiki/%E5%AE%A4%E8%98%AD%E5%B8%82"/>
    <hyperlink ref="Q145" r:id="rId296" tooltip="JX日鉱日石エネルギー" display="http://ja.wikipedia.org/wiki/JX%E6%97%A5%E9%89%B1%E6%97%A5%E7%9F%B3%E3%82%A8%E3%83%8D%E3%83%AB%E3%82%AE%E3%83%BC"/>
    <hyperlink ref="L146" r:id="rId297" tooltip="新日鐵住金室蘭製鐵所" display="http://ja.wikipedia.org/wiki/%E6%96%B0%E6%97%A5%E9%90%B5%E4%BD%8F%E9%87%91%E5%AE%A4%E8%98%AD%E8%A3%BD%E9%90%B5%E6%89%80"/>
    <hyperlink ref="Q146" r:id="rId298" tooltip="新日鐵住金" display="http://ja.wikipedia.org/wiki/%E6%96%B0%E6%97%A5%E9%90%B5%E4%BD%8F%E9%87%91"/>
    <hyperlink ref="L147" r:id="rId299" tooltip="新日鐵住金釜石製鐵所" display="http://ja.wikipedia.org/wiki/%E6%96%B0%E6%97%A5%E9%90%B5%E4%BD%8F%E9%87%91%E9%87%9C%E7%9F%B3%E8%A3%BD%E9%90%B5%E6%89%80"/>
    <hyperlink ref="L148" r:id="rId300" tooltip="日本製紙石巻工場 (存在しないページ)" display="http://ja.wikipedia.org/w/index.php?title=%E6%97%A5%E6%9C%AC%E8%A3%BD%E7%B4%99%E7%9F%B3%E5%B7%BB%E5%B7%A5%E5%A0%B4&amp;action=edit&amp;redlink=1"/>
    <hyperlink ref="L149" r:id="rId301" tooltip="JX日鉱日石エネルギー仙台製油所" display="http://ja.wikipedia.org/wiki/JX%E6%97%A5%E9%89%B1%E6%97%A5%E7%9F%B3%E3%82%A8%E3%83%8D%E3%83%AB%E3%82%AE%E3%83%BC%E4%BB%99%E5%8F%B0%E8%A3%BD%E6%B2%B9%E6%89%80"/>
    <hyperlink ref="P149" r:id="rId302" tooltip="仙台市" display="http://ja.wikipedia.org/wiki/%E4%BB%99%E5%8F%B0%E5%B8%82"/>
    <hyperlink ref="L150" r:id="rId303" tooltip="サミット小名浜エスパワー小名浜発電所" display="http://ja.wikipedia.org/wiki/%E3%82%B5%E3%83%9F%E3%83%83%E3%83%88%E5%B0%8F%E5%90%8D%E6%B5%9C%E3%82%A8%E3%82%B9%E3%83%91%E3%83%AF%E3%83%BC%E5%B0%8F%E5%90%8D%E6%B5%9C%E7%99%BA%E9%9B%BB%E6%89%80"/>
    <hyperlink ref="M150" r:id="rId304" tooltip="重油" display="http://ja.wikipedia.org/wiki/%E9%87%8D%E6%B2%B9"/>
    <hyperlink ref="L151" r:id="rId305" tooltip="フロンティアエネルギー新潟発電所" display="http://ja.wikipedia.org/wiki/%E3%83%95%E3%83%AD%E3%83%B3%E3%83%86%E3%82%A3%E3%82%A2%E3%82%A8%E3%83%8D%E3%83%AB%E3%82%AE%E3%83%BC%E6%96%B0%E6%BD%9F%E7%99%BA%E9%9B%BB%E6%89%80"/>
    <hyperlink ref="Q151" r:id="rId306" tooltip="三菱商事" display="http://ja.wikipedia.org/wiki/%E4%B8%89%E8%8F%B1%E5%95%86%E4%BA%8B"/>
    <hyperlink ref="L152" r:id="rId307" tooltip="サミット明星パワー糸魚川バイオマス発電所" display="http://ja.wikipedia.org/wiki/%E3%82%B5%E3%83%9F%E3%83%83%E3%83%88%E6%98%8E%E6%98%9F%E3%83%91%E3%83%AF%E3%83%BC%E7%B3%B8%E9%AD%9A%E5%B7%9D%E3%83%90%E3%82%A4%E3%82%AA%E3%83%9E%E3%82%B9%E7%99%BA%E9%9B%BB%E6%89%80"/>
    <hyperlink ref="M152" r:id="rId308" tooltip="バイオマス" display="http://ja.wikipedia.org/wiki/%E3%83%90%E3%82%A4%E3%82%AA%E3%83%9E%E3%82%B9"/>
    <hyperlink ref="P152" r:id="rId309" tooltip="糸魚川市" display="http://ja.wikipedia.org/wiki/%E7%B3%B8%E9%AD%9A%E5%B7%9D%E5%B8%82"/>
    <hyperlink ref="L153" r:id="rId310" tooltip="糸魚川発電所" display="http://ja.wikipedia.org/wiki/%E7%B3%B8%E9%AD%9A%E5%B7%9D%E7%99%BA%E9%9B%BB%E6%89%80"/>
    <hyperlink ref="L154" r:id="rId311" tooltip="日立造船茨城発電所" display="http://ja.wikipedia.org/wiki/%E6%97%A5%E7%AB%8B%E9%80%A0%E8%88%B9%E8%8C%A8%E5%9F%8E%E7%99%BA%E9%9B%BB%E6%89%80"/>
    <hyperlink ref="Q154" r:id="rId312" tooltip="日立造船" display="http://ja.wikipedia.org/wiki/%E6%97%A5%E7%AB%8B%E9%80%A0%E8%88%B9"/>
    <hyperlink ref="L155" r:id="rId313" tooltip="日立臨海発電所" display="http://ja.wikipedia.org/wiki/%E6%97%A5%E7%AB%8B%E8%87%A8%E6%B5%B7%E7%99%BA%E9%9B%BB%E6%89%80"/>
    <hyperlink ref="P155" r:id="rId314" tooltip="日立市" display="http://ja.wikipedia.org/wiki/%E6%97%A5%E7%AB%8B%E5%B8%82"/>
    <hyperlink ref="Q155" r:id="rId315" tooltip="日立製作所" display="http://ja.wikipedia.org/wiki/%E6%97%A5%E7%AB%8B%E8%A3%BD%E4%BD%9C%E6%89%80"/>
    <hyperlink ref="L156" r:id="rId316" tooltip="新日鐵住金鹿島火力発電所" display="http://ja.wikipedia.org/wiki/%E6%96%B0%E6%97%A5%E9%90%B5%E4%BD%8F%E9%87%91%E9%B9%BF%E5%B3%B6%E7%81%AB%E5%8A%9B%E7%99%BA%E9%9B%BB%E6%89%80"/>
    <hyperlink ref="P156" r:id="rId317" tooltip="鹿嶋市" display="http://ja.wikipedia.org/wiki/%E9%B9%BF%E5%B6%8B%E5%B8%82"/>
    <hyperlink ref="L157" r:id="rId318" tooltip="鹿島北共同発電所" display="http://ja.wikipedia.org/wiki/%E9%B9%BF%E5%B3%B6%E5%8C%97%E5%85%B1%E5%90%8C%E7%99%BA%E9%9B%BB%E6%89%80"/>
    <hyperlink ref="P157" r:id="rId319" tooltip="神栖市" display="http://ja.wikipedia.org/wiki/%E7%A5%9E%E6%A0%96%E5%B8%82"/>
    <hyperlink ref="L158" r:id="rId320" tooltip="鹿島南共同発電所" display="http://ja.wikipedia.org/wiki/%E9%B9%BF%E5%B3%B6%E5%8D%97%E5%85%B1%E5%90%8C%E7%99%BA%E9%9B%BB%E6%89%80"/>
    <hyperlink ref="L159" r:id="rId321" tooltip="サミット美浜パワー千葉みなと発電所" display="http://ja.wikipedia.org/wiki/%E3%82%B5%E3%83%9F%E3%83%83%E3%83%88%E7%BE%8E%E6%B5%9C%E3%83%91%E3%83%AF%E3%83%BC%E5%8D%83%E8%91%89%E3%81%BF%E3%81%AA%E3%81%A8%E7%99%BA%E9%9B%BB%E6%89%80"/>
    <hyperlink ref="Q159" r:id="rId322" tooltip="サミットエナジー" display="http://ja.wikipedia.org/wiki/%E3%82%B5%E3%83%9F%E3%83%83%E3%83%88%E3%82%A8%E3%83%8A%E3%82%B8%E3%83%BC"/>
    <hyperlink ref="L160" r:id="rId323" tooltip="美浜シーサイドパワー新港発電所" display="http://ja.wikipedia.org/wiki/%E7%BE%8E%E6%B5%9C%E3%82%B7%E3%83%BC%E3%82%B5%E3%82%A4%E3%83%89%E3%83%91%E3%83%AF%E3%83%BC%E6%96%B0%E6%B8%AF%E7%99%BA%E9%9B%BB%E6%89%80"/>
    <hyperlink ref="Q160" r:id="rId324" tooltip="ダイヤモンドパワー" display="http://ja.wikipedia.org/wiki/%E3%83%80%E3%82%A4%E3%83%A4%E3%83%A2%E3%83%B3%E3%83%89%E3%83%91%E3%83%AF%E3%83%BC"/>
    <hyperlink ref="L161" r:id="rId325" tooltip="JFE千葉西発電所" display="http://ja.wikipedia.org/wiki/JFE%E5%8D%83%E8%91%89%E8%A5%BF%E7%99%BA%E9%9B%BB%E6%89%80"/>
    <hyperlink ref="P161" r:id="rId326" tooltip="中央区 (千葉市)" display="http://ja.wikipedia.org/wiki/%E4%B8%AD%E5%A4%AE%E5%8C%BA_(%E5%8D%83%E8%91%89%E5%B8%82)"/>
    <hyperlink ref="Q161" r:id="rId327" tooltip="JFEスチール" display="http://ja.wikipedia.org/wiki/JFE%E3%82%B9%E3%83%81%E3%83%BC%E3%83%AB"/>
    <hyperlink ref="L162" r:id="rId328" tooltip="JFE千葉クリーンパワーステーション発電所" display="http://ja.wikipedia.org/wiki/JFE%E5%8D%83%E8%91%89%E3%82%AF%E3%83%AA%E3%83%BC%E3%83%B3%E3%83%91%E3%83%AF%E3%83%BC%E3%82%B9%E3%83%86%E3%83%BC%E3%82%B7%E3%83%A7%E3%83%B3%E7%99%BA%E9%9B%BB%E6%89%80"/>
    <hyperlink ref="L163" r:id="rId329" tooltip="コスモ石油千葉製油所 (存在しないページ)" display="http://ja.wikipedia.org/w/index.php?title=%E3%82%B3%E3%82%B9%E3%83%A2%E7%9F%B3%E6%B2%B9%E5%8D%83%E8%91%89%E8%A3%BD%E6%B2%B9%E6%89%80&amp;action=edit&amp;redlink=1"/>
    <hyperlink ref="P163" r:id="rId330" tooltip="市原市" display="http://ja.wikipedia.org/wiki/%E5%B8%82%E5%8E%9F%E5%B8%82"/>
    <hyperlink ref="Q163" r:id="rId331" tooltip="コスモ石油" display="http://ja.wikipedia.org/wiki/%E3%82%B3%E3%82%B9%E3%83%A2%E7%9F%B3%E6%B2%B9"/>
    <hyperlink ref="L164" r:id="rId332" tooltip="出光興産千葉製油所 (存在しないページ)" display="http://ja.wikipedia.org/w/index.php?title=%E5%87%BA%E5%85%89%E8%88%88%E7%94%A3%E5%8D%83%E8%91%89%E8%A3%BD%E6%B2%B9%E6%89%80&amp;action=edit&amp;redlink=1"/>
    <hyperlink ref="L165" r:id="rId333" tooltip="ベイサイドエナジー市原発電所" display="http://ja.wikipedia.org/wiki/%E3%83%99%E3%82%A4%E3%82%B5%E3%82%A4%E3%83%89%E3%82%A8%E3%83%8A%E3%82%B8%E3%83%BC%E5%B8%82%E5%8E%9F%E7%99%BA%E9%9B%BB%E6%89%80"/>
    <hyperlink ref="L166" r:id="rId334" tooltip="市原パワー市原発電所" display="http://ja.wikipedia.org/wiki/%E5%B8%82%E5%8E%9F%E3%83%91%E3%83%AF%E3%83%BC%E5%B8%82%E5%8E%9F%E7%99%BA%E9%9B%BB%E6%89%80"/>
    <hyperlink ref="Q166" r:id="rId335" tooltip="三井造船" display="http://ja.wikipedia.org/wiki/%E4%B8%89%E4%BA%95%E9%80%A0%E8%88%B9"/>
    <hyperlink ref="L167" r:id="rId336" tooltip="日本テクノ袖ケ浦グリーンパワー" display="http://ja.wikipedia.org/wiki/%E6%97%A5%E6%9C%AC%E3%83%86%E3%82%AF%E3%83%8E%E8%A2%96%E3%82%B1%E6%B5%A6%E3%82%B0%E3%83%AA%E3%83%BC%E3%83%B3%E3%83%91%E3%83%AF%E3%83%BC"/>
    <hyperlink ref="Q167" r:id="rId337" tooltip="日本テクノ" display="http://ja.wikipedia.org/wiki/%E6%97%A5%E6%9C%AC%E3%83%86%E3%82%AF%E3%83%8E"/>
    <hyperlink ref="L168" r:id="rId338" tooltip="六本木エネルギーサービス" display="http://ja.wikipedia.org/wiki/%E5%85%AD%E6%9C%AC%E6%9C%A8%E3%82%A8%E3%83%8D%E3%83%AB%E3%82%AE%E3%83%BC%E3%82%B5%E3%83%BC%E3%83%93%E3%82%B9"/>
    <hyperlink ref="Q168" r:id="rId339" tooltip="六本木エネルギーサービス" display="http://ja.wikipedia.org/wiki/%E5%85%AD%E6%9C%AC%E6%9C%A8%E3%82%A8%E3%83%8D%E3%83%AB%E3%82%AE%E3%83%BC%E3%82%B5%E3%83%BC%E3%83%93%E3%82%B9"/>
    <hyperlink ref="L169" r:id="rId340" tooltip="JR東日本川崎火力発電所" display="http://ja.wikipedia.org/wiki/JR%E6%9D%B1%E6%97%A5%E6%9C%AC%E5%B7%9D%E5%B4%8E%E7%81%AB%E5%8A%9B%E7%99%BA%E9%9B%BB%E6%89%80"/>
    <hyperlink ref="M169" r:id="rId341" tooltip="灯油" display="http://ja.wikipedia.org/wiki/%E7%81%AF%E6%B2%B9"/>
    <hyperlink ref="Q169" r:id="rId342" tooltip="東日本旅客鉄道" display="http://ja.wikipedia.org/wiki/%E6%9D%B1%E6%97%A5%E6%9C%AC%E6%97%85%E5%AE%A2%E9%89%84%E9%81%93"/>
    <hyperlink ref="L170" r:id="rId343" tooltip="川崎天然ガス発電" display="http://ja.wikipedia.org/wiki/%E5%B7%9D%E5%B4%8E%E5%A4%A9%E7%84%B6%E3%82%AC%E3%82%B9%E7%99%BA%E9%9B%BB"/>
    <hyperlink ref="Q170" r:id="rId344" tooltip="東京瓦斯" display="http://ja.wikipedia.org/wiki/%E6%9D%B1%E4%BA%AC%E7%93%A6%E6%96%AF"/>
    <hyperlink ref="L171" r:id="rId345" tooltip="ジェネックス水江発電所" display="http://ja.wikipedia.org/wiki/%E3%82%B8%E3%82%A7%E3%83%8D%E3%83%83%E3%82%AF%E3%82%B9%E6%B0%B4%E6%B1%9F%E7%99%BA%E9%9B%BB%E6%89%80"/>
    <hyperlink ref="Q171" r:id="rId346" tooltip="東亜石油" display="http://ja.wikipedia.org/wiki/%E6%9D%B1%E4%BA%9C%E7%9F%B3%E6%B2%B9"/>
    <hyperlink ref="L172" r:id="rId347" tooltip="昭和電工川崎事業所 (存在しないページ)" display="http://ja.wikipedia.org/w/index.php?title=%E6%98%AD%E5%92%8C%E9%9B%BB%E5%B7%A5%E5%B7%9D%E5%B4%8E%E4%BA%8B%E6%A5%AD%E6%89%80&amp;action=edit&amp;redlink=1"/>
    <hyperlink ref="Q172" r:id="rId348" tooltip="昭和電工" display="http://ja.wikipedia.org/wiki/%E6%98%AD%E5%92%8C%E9%9B%BB%E5%B7%A5"/>
    <hyperlink ref="L173" r:id="rId349" tooltip="扇島パワー" display="http://ja.wikipedia.org/wiki/%E6%89%87%E5%B3%B6%E3%83%91%E3%83%AF%E3%83%BC"/>
    <hyperlink ref="Q173" r:id="rId350" tooltip="昭和シェル石油" display="http://ja.wikipedia.org/wiki/%E6%98%AD%E5%92%8C%E3%82%B7%E3%82%A7%E3%83%AB%E7%9F%B3%E6%B2%B9"/>
    <hyperlink ref="L174" r:id="rId351" tooltip="JFE扇島発電所 (存在しないページ)" display="http://ja.wikipedia.org/w/index.php?title=JFE%E6%89%87%E5%B3%B6%E7%99%BA%E9%9B%BB%E6%89%80&amp;action=edit&amp;redlink=1"/>
    <hyperlink ref="L175" r:id="rId352" tooltip="JX日鉱日石エネルギー横浜製造所" display="http://ja.wikipedia.org/wiki/JX%E6%97%A5%E9%89%B1%E6%97%A5%E7%9F%B3%E3%82%A8%E3%83%8D%E3%83%AB%E3%82%AE%E3%83%BC%E6%A8%AA%E6%B5%9C%E8%A3%BD%E9%80%A0%E6%89%80"/>
    <hyperlink ref="P175" r:id="rId353" tooltip="神奈川区" display="http://ja.wikipedia.org/wiki/%E7%A5%9E%E5%A5%88%E5%B7%9D%E5%8C%BA"/>
    <hyperlink ref="L176" r:id="rId354" tooltip="JX日鉱日石エネルギー根岸製油所" display="http://ja.wikipedia.org/wiki/JX%E6%97%A5%E9%89%B1%E6%97%A5%E7%9F%B3%E3%82%A8%E3%83%8D%E3%83%AB%E3%82%AE%E3%83%BC%E6%A0%B9%E5%B2%B8%E8%A3%BD%E6%B2%B9%E6%89%80"/>
    <hyperlink ref="P176" r:id="rId355" tooltip="磯子区" display="http://ja.wikipedia.org/wiki/%E7%A3%AF%E5%AD%90%E5%8C%BA"/>
    <hyperlink ref="L177" r:id="rId356" tooltip="横須賀パワーステーション" display="http://ja.wikipedia.org/wiki/%E6%A8%AA%E9%A0%88%E8%B3%80%E3%83%91%E3%83%AF%E3%83%BC%E3%82%B9%E3%83%86%E3%83%BC%E3%82%B7%E3%83%A7%E3%83%B3"/>
    <hyperlink ref="P177" r:id="rId357" tooltip="横須賀市" display="http://ja.wikipedia.org/wiki/%E6%A8%AA%E9%A0%88%E8%B3%80%E5%B8%82"/>
    <hyperlink ref="L178" r:id="rId358" tooltip="寒川パワーステーション" display="http://ja.wikipedia.org/wiki/%E5%AF%92%E5%B7%9D%E3%83%91%E3%83%AF%E3%83%BC%E3%82%B9%E3%83%86%E3%83%BC%E3%82%B7%E3%83%A7%E3%83%B3"/>
    <hyperlink ref="Q178" r:id="rId359" tooltip="豊田通商" display="http://ja.wikipedia.org/wiki/%E8%B1%8A%E7%94%B0%E9%80%9A%E5%95%86"/>
    <hyperlink ref="L179" r:id="rId360" tooltip="諏訪エネルギーサービス" display="http://ja.wikipedia.org/wiki/%E8%AB%8F%E8%A8%AA%E3%82%A8%E3%83%8D%E3%83%AB%E3%82%AE%E3%83%BC%E3%82%B5%E3%83%BC%E3%83%93%E3%82%B9"/>
    <hyperlink ref="M179" r:id="rId361" tooltip="LPG" display="http://ja.wikipedia.org/wiki/LPG"/>
    <hyperlink ref="L180" r:id="rId362" tooltip="日本製紙富士工場 (存在しないページ)" display="http://ja.wikipedia.org/w/index.php?title=%E6%97%A5%E6%9C%AC%E8%A3%BD%E7%B4%99%E5%AF%8C%E5%A3%AB%E5%B7%A5%E5%A0%B4&amp;action=edit&amp;redlink=1"/>
    <hyperlink ref="L181" r:id="rId363" tooltip="大王製紙可児工場 (存在しないページ)" display="http://ja.wikipedia.org/w/index.php?title=%E5%A4%A7%E7%8E%8B%E8%A3%BD%E7%B4%99%E5%8F%AF%E5%85%90%E5%B7%A5%E5%A0%B4&amp;action=edit&amp;redlink=1"/>
    <hyperlink ref="Q181" r:id="rId364" tooltip="大王製紙" display="http://ja.wikipedia.org/wiki/%E5%A4%A7%E7%8E%8B%E8%A3%BD%E7%B4%99"/>
    <hyperlink ref="L182" r:id="rId365" tooltip="明海発電豊橋発電所 (存在しないページ)" display="http://ja.wikipedia.org/w/index.php?title=%E6%98%8E%E6%B5%B7%E7%99%BA%E9%9B%BB%E8%B1%8A%E6%A9%8B%E7%99%BA%E9%9B%BB%E6%89%80&amp;action=edit&amp;redlink=1"/>
    <hyperlink ref="Q182" r:id="rId366" tooltip="トピー工業" display="http://ja.wikipedia.org/wiki/%E3%83%88%E3%83%94%E3%83%BC%E5%B7%A5%E6%A5%AD"/>
    <hyperlink ref="L183" r:id="rId367" tooltip="東海共同発電名古屋発電所 (存在しないページ)" display="http://ja.wikipedia.org/w/index.php?title=%E6%9D%B1%E6%B5%B7%E5%85%B1%E5%90%8C%E7%99%BA%E9%9B%BB%E5%90%8D%E5%8F%A4%E5%B1%8B%E7%99%BA%E9%9B%BB%E6%89%80&amp;action=edit&amp;redlink=1"/>
    <hyperlink ref="P183" r:id="rId368" tooltip="東海市" display="http://ja.wikipedia.org/wiki/%E6%9D%B1%E6%B5%B7%E5%B8%82"/>
    <hyperlink ref="L184" r:id="rId369" tooltip="中山名古屋共同発電名古屋発電所" display="http://ja.wikipedia.org/wiki/%E4%B8%AD%E5%B1%B1%E5%90%8D%E5%8F%A4%E5%B1%8B%E5%85%B1%E5%90%8C%E7%99%BA%E9%9B%BB%E5%90%8D%E5%8F%A4%E5%B1%8B%E7%99%BA%E9%9B%BB%E6%89%80"/>
    <hyperlink ref="L185" r:id="rId370" tooltip="出光興産愛知製油所 (存在しないページ)" display="http://ja.wikipedia.org/w/index.php?title=%E5%87%BA%E5%85%89%E8%88%88%E7%94%A3%E6%84%9B%E7%9F%A5%E8%A3%BD%E6%B2%B9%E6%89%80&amp;action=edit&amp;redlink=1"/>
    <hyperlink ref="P185" r:id="rId371" tooltip="知多市" display="http://ja.wikipedia.org/wiki/%E7%9F%A5%E5%A4%9A%E5%B8%82"/>
    <hyperlink ref="L186" r:id="rId372" tooltip="JX日鉱日石エネルギー知多製造所" display="http://ja.wikipedia.org/wiki/JX%E6%97%A5%E9%89%B1%E6%97%A5%E7%9F%B3%E3%82%A8%E3%83%8D%E3%83%AB%E3%82%AE%E3%83%BC%E7%9F%A5%E5%A4%9A%E8%A3%BD%E9%80%A0%E6%89%80"/>
    <hyperlink ref="L187" r:id="rId373" tooltip="コスモ石油四日市製油所 (存在しないページ)" display="http://ja.wikipedia.org/w/index.php?title=%E3%82%B3%E3%82%B9%E3%83%A2%E7%9F%B3%E6%B2%B9%E5%9B%9B%E6%97%A5%E5%B8%82%E8%A3%BD%E6%B2%B9%E6%89%80&amp;action=edit&amp;redlink=1"/>
    <hyperlink ref="L188" r:id="rId374" tooltip="コスモ石油四日市霞発電所 (存在しないページ)" display="http://ja.wikipedia.org/w/index.php?title=%E3%82%B3%E3%82%B9%E3%83%A2%E7%9F%B3%E6%B2%B9%E5%9B%9B%E6%97%A5%E5%B8%82%E9%9C%9E%E7%99%BA%E9%9B%BB%E6%89%80&amp;action=edit&amp;redlink=1"/>
    <hyperlink ref="L189" r:id="rId375" tooltip="東ソー四日市事業所 (存在しないページ)" display="http://ja.wikipedia.org/w/index.php?title=%E6%9D%B1%E3%82%BD%E3%83%BC%E5%9B%9B%E6%97%A5%E5%B8%82%E4%BA%8B%E6%A5%AD%E6%89%80&amp;action=edit&amp;redlink=1"/>
    <hyperlink ref="Q189" r:id="rId376" tooltip="東ソー" display="http://ja.wikipedia.org/wiki/%E6%9D%B1%E3%82%BD%E3%83%BC"/>
    <hyperlink ref="L190" r:id="rId377" tooltip="宇治エネルギーセンター" display="http://ja.wikipedia.org/wiki/%E5%AE%87%E6%B2%BB%E3%82%A8%E3%83%8D%E3%83%AB%E3%82%AE%E3%83%BC%E3%82%BB%E3%83%B3%E3%82%BF%E3%83%BC"/>
    <hyperlink ref="Q190" r:id="rId378" tooltip="大阪瓦斯" display="http://ja.wikipedia.org/wiki/%E5%A4%A7%E9%98%AA%E7%93%A6%E6%96%AF"/>
    <hyperlink ref="L191" r:id="rId379" tooltip="摂津エネルギーセンター" display="http://ja.wikipedia.org/wiki/%E6%91%82%E6%B4%A5%E3%82%A8%E3%83%8D%E3%83%AB%E3%82%AE%E3%83%BC%E3%82%BB%E3%83%B3%E3%82%BF%E3%83%BC"/>
    <hyperlink ref="L192" r:id="rId380" tooltip="酉島エネルギーセンター" display="http://ja.wikipedia.org/wiki/%E9%85%89%E5%B3%B6%E3%82%A8%E3%83%8D%E3%83%AB%E3%82%AE%E3%83%BC%E3%82%BB%E3%83%B3%E3%82%BF%E3%83%BC"/>
    <hyperlink ref="L193" r:id="rId381" tooltip="中山共同発電船町発電所" display="http://ja.wikipedia.org/wiki/%E4%B8%AD%E5%B1%B1%E5%85%B1%E5%90%8C%E7%99%BA%E9%9B%BB%E8%88%B9%E7%94%BA%E7%99%BA%E9%9B%BB%E6%89%80"/>
    <hyperlink ref="P193" r:id="rId382" tooltip="大正区" display="http://ja.wikipedia.org/wiki/%E5%A4%A7%E6%AD%A3%E5%8C%BA"/>
    <hyperlink ref="L194" r:id="rId383" tooltip="泉北天然ガス発電所" display="http://ja.wikipedia.org/wiki/%E6%B3%89%E5%8C%97%E5%A4%A9%E7%84%B6%E3%82%AC%E3%82%B9%E7%99%BA%E9%9B%BB%E6%89%80"/>
    <hyperlink ref="P194" r:id="rId384" tooltip="中央区 (大阪市)" display="http://ja.wikipedia.org/wiki/%E4%B8%AD%E5%A4%AE%E5%8C%BA_(%E5%A4%A7%E9%98%AA%E5%B8%82)"/>
    <hyperlink ref="Q194" r:id="rId385" tooltip="泉北天然ガス発電" display="http://ja.wikipedia.org/wiki/%E6%B3%89%E5%8C%97%E5%A4%A9%E7%84%B6%E3%82%AC%E3%82%B9%E7%99%BA%E9%9B%BB"/>
    <hyperlink ref="L195" r:id="rId386" tooltip="JX日鉱日石エネルギー大阪製油所" display="http://ja.wikipedia.org/wiki/JX%E6%97%A5%E9%89%B1%E6%97%A5%E7%9F%B3%E3%82%A8%E3%83%8D%E3%83%AB%E3%82%AE%E3%83%BC%E5%A4%A7%E9%98%AA%E8%A3%BD%E6%B2%B9%E6%89%80"/>
    <hyperlink ref="P195" r:id="rId387" tooltip="高石市" display="http://ja.wikipedia.org/wiki/%E9%AB%98%E7%9F%B3%E5%B8%82"/>
    <hyperlink ref="Q195" r:id="rId388" tooltip="JX日鉱日石エネルギー" display="http://ja.wikipedia.org/wiki/JX%E6%97%A5%E9%89%B1%E6%97%A5%E7%9F%B3%E3%82%A8%E3%83%8D%E3%83%AB%E3%82%AE%E3%83%BC"/>
    <hyperlink ref="L196" r:id="rId389" tooltip="コスモ石油堺製油所 (存在しないページ)" display="http://ja.wikipedia.org/w/index.php?title=%E3%82%B3%E3%82%B9%E3%83%A2%E7%9F%B3%E6%B2%B9%E5%A0%BA%E8%A3%BD%E6%B2%B9%E6%89%80&amp;action=edit&amp;redlink=1"/>
    <hyperlink ref="P196" r:id="rId390" tooltip="堺市" display="http://ja.wikipedia.org/wiki/%E5%A0%BA%E5%B8%82"/>
    <hyperlink ref="L197" r:id="rId391" tooltip="神鋼神戸発電所" display="http://ja.wikipedia.org/wiki/%E7%A5%9E%E9%8B%BC%E7%A5%9E%E6%88%B8%E7%99%BA%E9%9B%BB%E6%89%80"/>
    <hyperlink ref="Q197" r:id="rId392" tooltip="神戸製鋼所" display="http://ja.wikipedia.org/wiki/%E7%A5%9E%E6%88%B8%E8%A3%BD%E9%8B%BC%E6%89%80"/>
    <hyperlink ref="L198" r:id="rId393" tooltip="新日鐵住金広畑製鐵所" display="http://ja.wikipedia.org/wiki/%E6%96%B0%E6%97%A5%E9%90%B5%E4%BD%8F%E9%87%91%E5%BA%83%E7%95%91%E8%A3%BD%E9%90%B5%E6%89%80"/>
    <hyperlink ref="P198" r:id="rId394" tooltip="姫路市" display="http://ja.wikipedia.org/wiki/%E5%A7%AB%E8%B7%AF%E5%B8%82"/>
    <hyperlink ref="L199" r:id="rId395" tooltip="JX日鉱日石エネルギー水島製油所" display="http://ja.wikipedia.org/wiki/JX%E6%97%A5%E9%89%B1%E6%97%A5%E7%9F%B3%E3%82%A8%E3%83%8D%E3%83%AB%E3%82%AE%E3%83%BC%E6%B0%B4%E5%B3%B6%E8%A3%BD%E6%B2%B9%E6%89%80"/>
    <hyperlink ref="L200" r:id="rId396" tooltip="宇部興産宇部石炭火力発電所 (存在しないページ)" display="http://ja.wikipedia.org/w/index.php?title=%E5%AE%87%E9%83%A8%E8%88%88%E7%94%A3%E5%AE%87%E9%83%A8%E7%9F%B3%E7%82%AD%E7%81%AB%E5%8A%9B%E7%99%BA%E9%9B%BB%E6%89%80&amp;action=edit&amp;redlink=1"/>
    <hyperlink ref="Q200" r:id="rId397" tooltip="宇部興産" display="http://ja.wikipedia.org/wiki/%E5%AE%87%E9%83%A8%E8%88%88%E7%94%A3"/>
    <hyperlink ref="L201" r:id="rId398" tooltip="ユービーイーパワーセンター発電所" display="http://ja.wikipedia.org/wiki/%E3%83%A6%E3%83%BC%E3%83%93%E3%83%BC%E3%82%A4%E3%83%BC%E3%83%91%E3%83%AF%E3%83%BC%E3%82%BB%E3%83%B3%E3%82%BF%E3%83%BC%E7%99%BA%E9%9B%BB%E6%89%80"/>
    <hyperlink ref="L202" r:id="rId399" tooltip="日本製紙岩国工場 (存在しないページ)" display="http://ja.wikipedia.org/w/index.php?title=%E6%97%A5%E6%9C%AC%E8%A3%BD%E7%B4%99%E5%B2%A9%E5%9B%BD%E5%B7%A5%E5%A0%B4&amp;action=edit&amp;redlink=1"/>
    <hyperlink ref="P202" r:id="rId400" tooltip="岩国市" display="http://ja.wikipedia.org/wiki/%E5%B2%A9%E5%9B%BD%E5%B8%82"/>
    <hyperlink ref="L203" r:id="rId401" tooltip="JX日鉱日石エネルギー麻里布製油所" display="http://ja.wikipedia.org/wiki/JX%E6%97%A5%E9%89%B1%E6%97%A5%E7%9F%B3%E3%82%A8%E3%83%8D%E3%83%AB%E3%82%AE%E3%83%BC%E9%BA%BB%E9%87%8C%E5%B8%83%E8%A3%BD%E6%B2%B9%E6%89%80"/>
    <hyperlink ref="L204" r:id="rId402" tooltip="東ソー南陽事業所 (存在しないページ)" display="http://ja.wikipedia.org/w/index.php?title=%E6%9D%B1%E3%82%BD%E3%83%BC%E5%8D%97%E9%99%BD%E4%BA%8B%E6%A5%AD%E6%89%80&amp;action=edit&amp;redlink=1"/>
    <hyperlink ref="P204" r:id="rId403" tooltip="周南市" display="http://ja.wikipedia.org/wiki/%E5%91%A8%E5%8D%97%E5%B8%82"/>
    <hyperlink ref="L205" r:id="rId404" tooltip="徳山製造所 (存在しないページ)" display="http://ja.wikipedia.org/w/index.php?title=%E5%BE%B3%E5%B1%B1%E8%A3%BD%E9%80%A0%E6%89%80&amp;action=edit&amp;redlink=1"/>
    <hyperlink ref="Q205" r:id="rId405" tooltip="トクヤマ" display="http://ja.wikipedia.org/wiki/%E3%83%88%E3%82%AF%E3%83%A4%E3%83%9E"/>
    <hyperlink ref="L206" r:id="rId406" tooltip="出光興産徳山製油所 (存在しないページ)" display="http://ja.wikipedia.org/w/index.php?title=%E5%87%BA%E5%85%89%E8%88%88%E7%94%A3%E5%BE%B3%E5%B1%B1%E8%A3%BD%E6%B2%B9%E6%89%80&amp;action=edit&amp;redlink=1"/>
    <hyperlink ref="L207" r:id="rId407" tooltip="コスモ石油坂出製油所 (存在しないページ)" display="http://ja.wikipedia.org/w/index.php?title=%E3%82%B3%E3%82%B9%E3%83%A2%E7%9F%B3%E6%B2%B9%E5%9D%82%E5%87%BA%E8%A3%BD%E6%B2%B9%E6%89%80&amp;action=edit&amp;redlink=1"/>
    <hyperlink ref="L208" r:id="rId408" tooltip="壬生川火力発電所" display="http://ja.wikipedia.org/wiki/%E5%A3%AC%E7%94%9F%E5%B7%9D%E7%81%AB%E5%8A%9B%E7%99%BA%E9%9B%BB%E6%89%80"/>
    <hyperlink ref="M208" r:id="rId409" tooltip="バイオマス" display="http://ja.wikipedia.org/wiki/%E3%83%90%E3%82%A4%E3%82%AA%E3%83%9E%E3%82%B9"/>
    <hyperlink ref="Q208" r:id="rId410" tooltip="住友共同電力" display="http://ja.wikipedia.org/wiki/%E4%BD%8F%E5%8F%8B%E5%85%B1%E5%90%8C%E9%9B%BB%E5%8A%9B"/>
    <hyperlink ref="L209" r:id="rId411" tooltip="新居浜西火力発電所" display="http://ja.wikipedia.org/wiki/%E6%96%B0%E5%B1%85%E6%B5%9C%E8%A5%BF%E7%81%AB%E5%8A%9B%E7%99%BA%E9%9B%BB%E6%89%80"/>
    <hyperlink ref="P209" r:id="rId412" tooltip="新居浜市" display="http://ja.wikipedia.org/wiki/%E6%96%B0%E5%B1%85%E6%B5%9C%E5%B8%82"/>
    <hyperlink ref="L210" r:id="rId413" tooltip="新居浜東火力発電所" display="http://ja.wikipedia.org/wiki/%E6%96%B0%E5%B1%85%E6%B5%9C%E6%9D%B1%E7%81%AB%E5%8A%9B%E7%99%BA%E9%9B%BB%E6%89%80"/>
    <hyperlink ref="L211" r:id="rId414" tooltip="大王製紙三島工場 (存在しないページ)" display="http://ja.wikipedia.org/w/index.php?title=%E5%A4%A7%E7%8E%8B%E8%A3%BD%E7%B4%99%E4%B8%89%E5%B3%B6%E5%B7%A5%E5%A0%B4&amp;action=edit&amp;redlink=1"/>
    <hyperlink ref="P211" r:id="rId415" tooltip="四国中央市" display="http://ja.wikipedia.org/wiki/%E5%9B%9B%E5%9B%BD%E4%B8%AD%E5%A4%AE%E5%B8%82"/>
    <hyperlink ref="L212" r:id="rId416" tooltip="土佐発電所" display="http://ja.wikipedia.org/wiki/%E5%9C%9F%E4%BD%90%E7%99%BA%E9%9B%BB%E6%89%80"/>
    <hyperlink ref="L213" r:id="rId417" tooltip="八幡製鐵所" display="http://ja.wikipedia.org/wiki/%E5%85%AB%E5%B9%A1%E8%A3%BD%E9%90%B5%E6%89%80"/>
    <hyperlink ref="P214" r:id="rId418" tooltip="戸畑区" display="http://ja.wikipedia.org/wiki/%E6%88%B8%E7%95%91%E5%8C%BA"/>
    <hyperlink ref="L215" r:id="rId419" tooltip="新日鐵住金大分製鐵所" display="http://ja.wikipedia.org/wiki/%E6%96%B0%E6%97%A5%E9%90%B5%E4%BD%8F%E9%87%91%E5%A4%A7%E5%88%86%E8%A3%BD%E9%90%B5%E6%89%80"/>
    <hyperlink ref="L216" r:id="rId420" tooltip="JX日鉱日石エネルギー大分製油所" display="http://ja.wikipedia.org/wiki/JX%E6%97%A5%E9%89%B1%E6%97%A5%E7%9F%B3%E3%82%A8%E3%83%8D%E3%83%AB%E3%82%AE%E3%83%BC%E5%A4%A7%E5%88%86%E8%A3%BD%E6%B2%B9%E6%89%80"/>
    <hyperlink ref="F247" r:id="rId421" tooltip="ガソリン" display="http://ja.wikipedia.org/wiki/%E3%82%AC%E3%82%BD%E3%83%AA%E3%83%B3"/>
  </hyperlinks>
  <pageMargins left="0.7" right="0.7" top="0.75" bottom="0.75" header="0.3" footer="0.3"/>
  <pageSetup paperSize="9" orientation="portrait" horizontalDpi="300" verticalDpi="300" r:id="rId42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1"/>
  <sheetViews>
    <sheetView topLeftCell="A16" workbookViewId="0">
      <selection activeCell="K17" sqref="K17"/>
    </sheetView>
  </sheetViews>
  <sheetFormatPr defaultRowHeight="13.5"/>
  <sheetData>
    <row r="1" spans="1:10" ht="28.5" customHeight="1">
      <c r="A1" s="91" t="s">
        <v>586</v>
      </c>
      <c r="B1" s="92"/>
      <c r="C1" s="92"/>
      <c r="D1" s="92"/>
      <c r="E1" s="93"/>
    </row>
    <row r="2" spans="1:10" ht="15" customHeight="1">
      <c r="A2" s="94" t="s">
        <v>587</v>
      </c>
      <c r="B2" s="97" t="s">
        <v>588</v>
      </c>
      <c r="C2" s="97" t="s">
        <v>589</v>
      </c>
      <c r="D2" s="97" t="s">
        <v>590</v>
      </c>
      <c r="E2" s="97" t="s">
        <v>591</v>
      </c>
    </row>
    <row r="3" spans="1:10">
      <c r="A3" s="95"/>
      <c r="B3" s="98"/>
      <c r="C3" s="98"/>
      <c r="D3" s="98"/>
      <c r="E3" s="98"/>
      <c r="G3" t="s">
        <v>640</v>
      </c>
    </row>
    <row r="4" spans="1:10" ht="14.25">
      <c r="A4" s="96"/>
      <c r="B4" s="18" t="s">
        <v>592</v>
      </c>
      <c r="C4" s="19">
        <v>285283</v>
      </c>
      <c r="D4" s="19">
        <v>289723</v>
      </c>
      <c r="E4" s="19">
        <v>281289</v>
      </c>
      <c r="G4">
        <f>+C5+C7+C9+C11+C14*0.5+C17+C23+C24+C46+C53</f>
        <v>97393.5</v>
      </c>
      <c r="J4">
        <f>+G4/C4</f>
        <v>0.34139258210268403</v>
      </c>
    </row>
    <row r="5" spans="1:10" ht="14.25">
      <c r="A5" s="20">
        <v>1</v>
      </c>
      <c r="B5" s="18" t="s">
        <v>593</v>
      </c>
      <c r="C5" s="21">
        <v>30456</v>
      </c>
      <c r="D5" s="19">
        <v>31011</v>
      </c>
      <c r="E5" s="19">
        <v>30301</v>
      </c>
    </row>
    <row r="6" spans="1:10" ht="14.25">
      <c r="A6" s="20">
        <v>2</v>
      </c>
      <c r="B6" s="18" t="s">
        <v>594</v>
      </c>
      <c r="C6" s="23">
        <v>20399</v>
      </c>
      <c r="D6" s="19">
        <v>20893</v>
      </c>
      <c r="E6" s="19">
        <v>20434</v>
      </c>
      <c r="G6" t="s">
        <v>641</v>
      </c>
    </row>
    <row r="7" spans="1:10" ht="14.25">
      <c r="A7" s="20">
        <v>3</v>
      </c>
      <c r="B7" s="18" t="s">
        <v>595</v>
      </c>
      <c r="C7" s="21">
        <v>18382</v>
      </c>
      <c r="D7" s="19">
        <v>18629</v>
      </c>
      <c r="E7" s="19">
        <v>18200</v>
      </c>
      <c r="G7">
        <f>+C4-G4</f>
        <v>187889.5</v>
      </c>
      <c r="J7">
        <f>+G7/C4</f>
        <v>0.65860741789731603</v>
      </c>
    </row>
    <row r="8" spans="1:10" ht="14.25">
      <c r="A8" s="20">
        <v>4</v>
      </c>
      <c r="B8" s="18" t="s">
        <v>596</v>
      </c>
      <c r="C8" s="19">
        <v>16089</v>
      </c>
      <c r="D8" s="19">
        <v>16406</v>
      </c>
      <c r="E8" s="19">
        <v>16034</v>
      </c>
    </row>
    <row r="9" spans="1:10" ht="14.25">
      <c r="A9" s="20">
        <v>5</v>
      </c>
      <c r="B9" s="18" t="s">
        <v>597</v>
      </c>
      <c r="C9" s="21">
        <v>14613</v>
      </c>
      <c r="D9" s="19">
        <v>14885</v>
      </c>
      <c r="E9" s="19">
        <v>14487</v>
      </c>
    </row>
    <row r="10" spans="1:10" ht="14.25">
      <c r="A10" s="20">
        <v>6</v>
      </c>
      <c r="B10" s="18" t="s">
        <v>598</v>
      </c>
      <c r="C10" s="23">
        <v>12891</v>
      </c>
      <c r="D10" s="19">
        <v>13107</v>
      </c>
      <c r="E10" s="19">
        <v>12676</v>
      </c>
    </row>
    <row r="11" spans="1:10" ht="14.25">
      <c r="A11" s="20">
        <v>7</v>
      </c>
      <c r="B11" s="18" t="s">
        <v>599</v>
      </c>
      <c r="C11" s="21">
        <v>12681</v>
      </c>
      <c r="D11" s="19">
        <v>12824</v>
      </c>
      <c r="E11" s="19">
        <v>12497</v>
      </c>
      <c r="G11">
        <v>6000</v>
      </c>
      <c r="H11">
        <f>+G11*100/35</f>
        <v>17142.857142857141</v>
      </c>
    </row>
    <row r="12" spans="1:10" ht="14.25">
      <c r="A12" s="20">
        <v>8</v>
      </c>
      <c r="B12" s="18" t="s">
        <v>600</v>
      </c>
      <c r="C12" s="19">
        <v>11639</v>
      </c>
      <c r="D12" s="19">
        <v>11795</v>
      </c>
      <c r="E12" s="19">
        <v>11541</v>
      </c>
    </row>
    <row r="13" spans="1:10" ht="14.25">
      <c r="A13" s="20">
        <v>9</v>
      </c>
      <c r="B13" s="18" t="s">
        <v>601</v>
      </c>
      <c r="C13" s="19">
        <v>11304</v>
      </c>
      <c r="D13" s="19">
        <v>11381</v>
      </c>
      <c r="E13" s="19">
        <v>10861</v>
      </c>
    </row>
    <row r="14" spans="1:10" ht="14.25">
      <c r="A14" s="20">
        <v>10</v>
      </c>
      <c r="B14" s="18" t="s">
        <v>602</v>
      </c>
      <c r="C14" s="21">
        <v>8333</v>
      </c>
      <c r="D14" s="19">
        <v>8484</v>
      </c>
      <c r="E14" s="19">
        <v>8238</v>
      </c>
      <c r="G14" t="s">
        <v>648</v>
      </c>
    </row>
    <row r="15" spans="1:10" ht="14.25">
      <c r="A15" s="20">
        <v>11</v>
      </c>
      <c r="B15" s="18" t="s">
        <v>603</v>
      </c>
      <c r="C15" s="19">
        <v>6999</v>
      </c>
      <c r="D15" s="19">
        <v>7060</v>
      </c>
      <c r="E15" s="19">
        <v>6763</v>
      </c>
      <c r="G15">
        <f>+C6+C10+C16+C26+C31+C32+C40+C45+C52</f>
        <v>55353</v>
      </c>
      <c r="J15">
        <f>+G15/C4</f>
        <v>0.19402838584843821</v>
      </c>
    </row>
    <row r="16" spans="1:10" ht="14.25">
      <c r="A16" s="20">
        <v>12</v>
      </c>
      <c r="B16" s="18" t="s">
        <v>604</v>
      </c>
      <c r="C16" s="23">
        <v>6362</v>
      </c>
      <c r="D16" s="19">
        <v>6475</v>
      </c>
      <c r="E16" s="19">
        <v>6330</v>
      </c>
    </row>
    <row r="17" spans="1:11" ht="14.25">
      <c r="A17" s="20">
        <v>13</v>
      </c>
      <c r="B17" s="18" t="s">
        <v>605</v>
      </c>
      <c r="C17" s="21">
        <v>6255</v>
      </c>
      <c r="D17" s="19">
        <v>6353</v>
      </c>
      <c r="E17" s="19">
        <v>6195</v>
      </c>
      <c r="G17">
        <v>2816</v>
      </c>
      <c r="K17">
        <f>+G17/J15</f>
        <v>14513.340342890178</v>
      </c>
    </row>
    <row r="18" spans="1:11" ht="14.25">
      <c r="A18" s="20">
        <v>14</v>
      </c>
      <c r="B18" s="18" t="s">
        <v>606</v>
      </c>
      <c r="C18" s="19">
        <v>5103</v>
      </c>
      <c r="D18" s="19">
        <v>5203</v>
      </c>
      <c r="E18" s="19">
        <v>5079</v>
      </c>
    </row>
    <row r="19" spans="1:11" ht="14.25">
      <c r="A19" s="20">
        <v>15</v>
      </c>
      <c r="B19" s="18" t="s">
        <v>607</v>
      </c>
      <c r="C19" s="19">
        <v>4998</v>
      </c>
      <c r="D19" s="19">
        <v>5167</v>
      </c>
      <c r="E19" s="19">
        <v>5059</v>
      </c>
    </row>
    <row r="20" spans="1:11" ht="14.25">
      <c r="A20" s="20">
        <v>16</v>
      </c>
      <c r="B20" s="18" t="s">
        <v>608</v>
      </c>
      <c r="C20" s="19">
        <v>4893</v>
      </c>
      <c r="D20" s="19">
        <v>4949</v>
      </c>
      <c r="E20" s="19">
        <v>4740</v>
      </c>
    </row>
    <row r="21" spans="1:11" ht="14.25">
      <c r="A21" s="20">
        <v>17</v>
      </c>
      <c r="B21" s="18" t="s">
        <v>609</v>
      </c>
      <c r="C21" s="19">
        <v>4824</v>
      </c>
      <c r="D21" s="19">
        <v>4860</v>
      </c>
      <c r="E21" s="19">
        <v>4636</v>
      </c>
    </row>
    <row r="22" spans="1:11" ht="14.25">
      <c r="A22" s="20">
        <v>18</v>
      </c>
      <c r="B22" s="18" t="s">
        <v>610</v>
      </c>
      <c r="C22" s="19">
        <v>4633</v>
      </c>
      <c r="D22" s="19">
        <v>4743</v>
      </c>
      <c r="E22" s="19">
        <v>4678</v>
      </c>
    </row>
    <row r="23" spans="1:11" ht="14.25">
      <c r="A23" s="20">
        <v>19</v>
      </c>
      <c r="B23" s="18" t="s">
        <v>611</v>
      </c>
      <c r="C23" s="21">
        <v>4495</v>
      </c>
      <c r="D23" s="19">
        <v>4572</v>
      </c>
      <c r="E23" s="19">
        <v>4442</v>
      </c>
    </row>
    <row r="24" spans="1:11" ht="14.25">
      <c r="A24" s="20">
        <v>20</v>
      </c>
      <c r="B24" s="18" t="s">
        <v>612</v>
      </c>
      <c r="C24" s="21">
        <v>4346</v>
      </c>
      <c r="D24" s="19">
        <v>4404</v>
      </c>
      <c r="E24" s="19">
        <v>4252</v>
      </c>
    </row>
    <row r="25" spans="1:11" ht="14.25">
      <c r="A25" s="20">
        <v>21</v>
      </c>
      <c r="B25" s="18" t="s">
        <v>613</v>
      </c>
      <c r="C25" s="19">
        <v>4273</v>
      </c>
      <c r="D25" s="19">
        <v>4329</v>
      </c>
      <c r="E25" s="19">
        <v>4176</v>
      </c>
    </row>
    <row r="26" spans="1:11" ht="14.25">
      <c r="A26" s="20">
        <v>22</v>
      </c>
      <c r="B26" s="18" t="s">
        <v>614</v>
      </c>
      <c r="C26" s="23">
        <v>4245</v>
      </c>
      <c r="D26" s="19">
        <v>4335</v>
      </c>
      <c r="E26" s="19">
        <v>4223</v>
      </c>
    </row>
    <row r="27" spans="1:11" ht="14.25">
      <c r="A27" s="20">
        <v>23</v>
      </c>
      <c r="B27" s="18" t="s">
        <v>615</v>
      </c>
      <c r="C27" s="19">
        <v>3962</v>
      </c>
      <c r="D27" s="19">
        <v>4010</v>
      </c>
      <c r="E27" s="19">
        <v>3821</v>
      </c>
    </row>
    <row r="28" spans="1:11" ht="14.25">
      <c r="A28" s="20">
        <v>24</v>
      </c>
      <c r="B28" s="18" t="s">
        <v>616</v>
      </c>
      <c r="C28" s="19">
        <v>3683</v>
      </c>
      <c r="D28" s="19">
        <v>3729</v>
      </c>
      <c r="E28" s="19">
        <v>3597</v>
      </c>
    </row>
    <row r="29" spans="1:11" ht="14.25">
      <c r="A29" s="20">
        <v>25</v>
      </c>
      <c r="B29" s="18" t="s">
        <v>617</v>
      </c>
      <c r="C29" s="19">
        <v>3539</v>
      </c>
      <c r="D29" s="19">
        <v>3551</v>
      </c>
      <c r="E29" s="19">
        <v>3419</v>
      </c>
    </row>
    <row r="30" spans="1:11" ht="14.25">
      <c r="A30" s="20">
        <v>26</v>
      </c>
      <c r="B30" s="18" t="s">
        <v>618</v>
      </c>
      <c r="C30" s="19">
        <v>3440</v>
      </c>
      <c r="D30" s="19">
        <v>3466</v>
      </c>
      <c r="E30" s="19">
        <v>3369</v>
      </c>
    </row>
    <row r="31" spans="1:11" ht="14.25">
      <c r="A31" s="20">
        <v>27</v>
      </c>
      <c r="B31" s="18" t="s">
        <v>619</v>
      </c>
      <c r="C31" s="23">
        <v>3334</v>
      </c>
      <c r="D31" s="19">
        <v>3349</v>
      </c>
      <c r="E31" s="19">
        <v>3147</v>
      </c>
    </row>
    <row r="32" spans="1:11" ht="14.25">
      <c r="A32" s="20">
        <v>28</v>
      </c>
      <c r="B32" s="18" t="s">
        <v>620</v>
      </c>
      <c r="C32" s="23">
        <v>3238</v>
      </c>
      <c r="D32" s="19">
        <v>3306</v>
      </c>
      <c r="E32" s="19">
        <v>3204</v>
      </c>
    </row>
    <row r="33" spans="1:5" ht="14.25">
      <c r="A33" s="20">
        <v>29</v>
      </c>
      <c r="B33" s="18" t="s">
        <v>621</v>
      </c>
      <c r="C33" s="19">
        <v>3141</v>
      </c>
      <c r="D33" s="19">
        <v>3171</v>
      </c>
      <c r="E33" s="19">
        <v>3063</v>
      </c>
    </row>
    <row r="34" spans="1:5" ht="14.25">
      <c r="A34" s="20">
        <v>30</v>
      </c>
      <c r="B34" s="18" t="s">
        <v>622</v>
      </c>
      <c r="C34" s="19">
        <v>3069</v>
      </c>
      <c r="D34" s="19">
        <v>3064</v>
      </c>
      <c r="E34" s="19">
        <v>2892</v>
      </c>
    </row>
    <row r="35" spans="1:5" ht="14.25">
      <c r="A35" s="20">
        <v>31</v>
      </c>
      <c r="B35" s="18" t="s">
        <v>623</v>
      </c>
      <c r="C35" s="19">
        <v>2887</v>
      </c>
      <c r="D35" s="19">
        <v>2945</v>
      </c>
      <c r="E35" s="19">
        <v>2901</v>
      </c>
    </row>
    <row r="36" spans="1:5" ht="14.25">
      <c r="A36" s="20">
        <v>32</v>
      </c>
      <c r="B36" s="18" t="s">
        <v>624</v>
      </c>
      <c r="C36" s="19">
        <v>2822</v>
      </c>
      <c r="D36" s="19">
        <v>2833</v>
      </c>
      <c r="E36" s="19">
        <v>2701</v>
      </c>
    </row>
    <row r="37" spans="1:5" ht="14.25">
      <c r="A37" s="20">
        <v>33</v>
      </c>
      <c r="B37" s="18" t="s">
        <v>625</v>
      </c>
      <c r="C37" s="19">
        <v>2813</v>
      </c>
      <c r="D37" s="19">
        <v>2871</v>
      </c>
      <c r="E37" s="19">
        <v>2793</v>
      </c>
    </row>
    <row r="38" spans="1:5" ht="14.25">
      <c r="A38" s="20">
        <v>34</v>
      </c>
      <c r="B38" s="18" t="s">
        <v>626</v>
      </c>
      <c r="C38" s="19">
        <v>2807</v>
      </c>
      <c r="D38" s="19">
        <v>2856</v>
      </c>
      <c r="E38" s="19">
        <v>2805</v>
      </c>
    </row>
    <row r="39" spans="1:5" ht="14.25">
      <c r="A39" s="20">
        <v>35</v>
      </c>
      <c r="B39" s="18" t="s">
        <v>627</v>
      </c>
      <c r="C39" s="19">
        <v>2768</v>
      </c>
      <c r="D39" s="19">
        <v>2777</v>
      </c>
      <c r="E39" s="19">
        <v>2642</v>
      </c>
    </row>
    <row r="40" spans="1:5" ht="14.25">
      <c r="A40" s="20">
        <v>36</v>
      </c>
      <c r="B40" s="18" t="s">
        <v>628</v>
      </c>
      <c r="C40" s="23">
        <v>2668</v>
      </c>
      <c r="D40" s="19">
        <v>2714</v>
      </c>
      <c r="E40" s="19">
        <v>2606</v>
      </c>
    </row>
    <row r="41" spans="1:5" ht="14.25">
      <c r="A41" s="20">
        <v>37</v>
      </c>
      <c r="B41" s="18" t="s">
        <v>629</v>
      </c>
      <c r="C41" s="19">
        <v>2504</v>
      </c>
      <c r="D41" s="19">
        <v>2536</v>
      </c>
      <c r="E41" s="19">
        <v>2475</v>
      </c>
    </row>
    <row r="42" spans="1:5" ht="14.25">
      <c r="A42" s="20">
        <v>38</v>
      </c>
      <c r="B42" s="18" t="s">
        <v>630</v>
      </c>
      <c r="C42" s="19">
        <v>2499</v>
      </c>
      <c r="D42" s="19">
        <v>2508</v>
      </c>
      <c r="E42" s="19">
        <v>2422</v>
      </c>
    </row>
    <row r="43" spans="1:5" ht="14.25">
      <c r="A43" s="20">
        <v>39</v>
      </c>
      <c r="B43" s="18" t="s">
        <v>631</v>
      </c>
      <c r="C43" s="19">
        <v>2481</v>
      </c>
      <c r="D43" s="19">
        <v>2533</v>
      </c>
      <c r="E43" s="19">
        <v>2409</v>
      </c>
    </row>
    <row r="44" spans="1:5" ht="14.25">
      <c r="A44" s="20">
        <v>40</v>
      </c>
      <c r="B44" s="18" t="s">
        <v>632</v>
      </c>
      <c r="C44" s="19">
        <v>2286</v>
      </c>
      <c r="D44" s="19">
        <v>2329</v>
      </c>
      <c r="E44" s="19">
        <v>2287</v>
      </c>
    </row>
    <row r="45" spans="1:5" ht="14.25">
      <c r="A45" s="20">
        <v>41</v>
      </c>
      <c r="B45" s="18" t="s">
        <v>633</v>
      </c>
      <c r="C45" s="23">
        <v>2216</v>
      </c>
      <c r="D45" s="19">
        <v>2221</v>
      </c>
      <c r="E45" s="19">
        <v>2107</v>
      </c>
    </row>
    <row r="46" spans="1:5" ht="14.25">
      <c r="A46" s="20">
        <v>42</v>
      </c>
      <c r="B46" s="18" t="s">
        <v>634</v>
      </c>
      <c r="C46" s="21">
        <v>1999</v>
      </c>
      <c r="D46" s="19">
        <v>2046</v>
      </c>
      <c r="E46" s="19">
        <v>2000</v>
      </c>
    </row>
    <row r="47" spans="1:5" ht="14.25">
      <c r="A47" s="20">
        <v>43</v>
      </c>
      <c r="B47" s="18" t="s">
        <v>635</v>
      </c>
      <c r="C47" s="19">
        <v>1982</v>
      </c>
      <c r="D47" s="19">
        <v>1999</v>
      </c>
      <c r="E47" s="19">
        <v>1954</v>
      </c>
    </row>
    <row r="48" spans="1:5" ht="14.25">
      <c r="A48" s="20">
        <v>44</v>
      </c>
      <c r="B48" s="18" t="s">
        <v>636</v>
      </c>
      <c r="C48" s="19">
        <v>1916</v>
      </c>
      <c r="D48" s="19">
        <v>1948</v>
      </c>
      <c r="E48" s="19">
        <v>1848</v>
      </c>
    </row>
    <row r="49" spans="1:5" ht="14.25">
      <c r="A49" s="20">
        <v>45</v>
      </c>
      <c r="B49" s="18" t="s">
        <v>637</v>
      </c>
      <c r="C49" s="19">
        <v>1820</v>
      </c>
      <c r="D49" s="19">
        <v>1857</v>
      </c>
      <c r="E49" s="19">
        <v>1841</v>
      </c>
    </row>
    <row r="50" spans="1:5" ht="14.25">
      <c r="A50" s="20">
        <v>46</v>
      </c>
      <c r="B50" s="18" t="s">
        <v>638</v>
      </c>
      <c r="C50" s="19">
        <v>1771</v>
      </c>
      <c r="D50" s="19">
        <v>1789</v>
      </c>
      <c r="E50" s="19">
        <v>1733</v>
      </c>
    </row>
    <row r="51" spans="1:5" ht="14.25">
      <c r="A51" s="20">
        <v>47</v>
      </c>
      <c r="B51" s="18" t="s">
        <v>639</v>
      </c>
      <c r="C51" s="19">
        <v>1427</v>
      </c>
      <c r="D51" s="19">
        <v>1449</v>
      </c>
      <c r="E51" s="19">
        <v>1412</v>
      </c>
    </row>
  </sheetData>
  <mergeCells count="6">
    <mergeCell ref="A1:E1"/>
    <mergeCell ref="A2:A4"/>
    <mergeCell ref="B2:B3"/>
    <mergeCell ref="C2:C3"/>
    <mergeCell ref="D2:D3"/>
    <mergeCell ref="E2:E3"/>
  </mergeCells>
  <phoneticPr fontId="1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D6"/>
  <sheetViews>
    <sheetView workbookViewId="0">
      <selection activeCell="D6" sqref="D6"/>
    </sheetView>
  </sheetViews>
  <sheetFormatPr defaultRowHeight="13.5"/>
  <sheetData>
    <row r="1" spans="2:4">
      <c r="B1" t="s">
        <v>647</v>
      </c>
    </row>
    <row r="2" spans="2:4">
      <c r="B2" t="s">
        <v>642</v>
      </c>
      <c r="C2">
        <v>4470</v>
      </c>
      <c r="D2">
        <v>0</v>
      </c>
    </row>
    <row r="3" spans="2:4">
      <c r="B3" t="s">
        <v>643</v>
      </c>
      <c r="C3">
        <v>16505</v>
      </c>
      <c r="D3">
        <v>16505</v>
      </c>
    </row>
    <row r="4" spans="2:4">
      <c r="B4" t="s">
        <v>644</v>
      </c>
      <c r="C4">
        <v>4385</v>
      </c>
      <c r="D4">
        <v>4385</v>
      </c>
    </row>
    <row r="5" spans="2:4">
      <c r="B5" t="s">
        <v>645</v>
      </c>
      <c r="C5">
        <v>50</v>
      </c>
      <c r="D5">
        <v>50</v>
      </c>
    </row>
    <row r="6" spans="2:4">
      <c r="B6" s="22" t="s">
        <v>646</v>
      </c>
      <c r="C6" s="22">
        <f>SUM(C2:C5)</f>
        <v>25410</v>
      </c>
      <c r="D6" s="22">
        <f>SUM(D2:D5)</f>
        <v>20940</v>
      </c>
    </row>
  </sheetData>
  <phoneticPr fontId="1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"/>
  <sheetViews>
    <sheetView topLeftCell="B7" workbookViewId="0">
      <selection activeCell="E41" sqref="E41"/>
    </sheetView>
  </sheetViews>
  <sheetFormatPr defaultRowHeight="13.5"/>
  <cols>
    <col min="1" max="1" width="15" style="26" customWidth="1"/>
    <col min="2" max="10" width="13.125" customWidth="1"/>
    <col min="11" max="11" width="15.25" customWidth="1"/>
    <col min="12" max="12" width="12.375" customWidth="1"/>
  </cols>
  <sheetData>
    <row r="1" spans="1:12">
      <c r="B1" s="35" t="s">
        <v>687</v>
      </c>
    </row>
    <row r="4" spans="1:12">
      <c r="A4" s="26" t="s">
        <v>699</v>
      </c>
      <c r="B4" t="s">
        <v>688</v>
      </c>
      <c r="C4" t="s">
        <v>689</v>
      </c>
      <c r="D4" t="s">
        <v>690</v>
      </c>
      <c r="E4" t="s">
        <v>691</v>
      </c>
      <c r="F4" t="s">
        <v>692</v>
      </c>
      <c r="G4" t="s">
        <v>693</v>
      </c>
      <c r="H4" t="s">
        <v>694</v>
      </c>
      <c r="I4" t="s">
        <v>695</v>
      </c>
      <c r="J4" t="s">
        <v>696</v>
      </c>
      <c r="K4" t="s">
        <v>697</v>
      </c>
      <c r="L4" t="s">
        <v>698</v>
      </c>
    </row>
    <row r="5" spans="1:12">
      <c r="A5" s="26" t="s">
        <v>700</v>
      </c>
      <c r="B5" s="24">
        <v>30635850</v>
      </c>
      <c r="C5" s="24">
        <v>77451966</v>
      </c>
      <c r="D5" s="24">
        <v>266692084</v>
      </c>
      <c r="E5" s="24">
        <v>127069694</v>
      </c>
      <c r="F5" s="24">
        <v>28078176</v>
      </c>
      <c r="G5" s="24">
        <v>140413860</v>
      </c>
      <c r="H5" s="24">
        <v>58979971</v>
      </c>
      <c r="I5" s="24">
        <v>27214049</v>
      </c>
      <c r="J5" s="24">
        <v>84449799</v>
      </c>
      <c r="K5" s="24">
        <v>7555742</v>
      </c>
      <c r="L5" s="24">
        <f>SUM(B5:K5)</f>
        <v>848541191</v>
      </c>
    </row>
    <row r="6" spans="1:12">
      <c r="A6" s="26" t="s">
        <v>701</v>
      </c>
      <c r="B6">
        <f t="shared" ref="B6:L6" si="0">+B5/$L$5</f>
        <v>3.6104140052288868E-2</v>
      </c>
      <c r="C6">
        <f t="shared" si="0"/>
        <v>9.127661311140757E-2</v>
      </c>
      <c r="D6">
        <f t="shared" si="0"/>
        <v>0.31429480009768906</v>
      </c>
      <c r="E6">
        <f t="shared" si="0"/>
        <v>0.14975076678393093</v>
      </c>
      <c r="F6">
        <f t="shared" si="0"/>
        <v>3.3089938706346196E-2</v>
      </c>
      <c r="G6">
        <f t="shared" si="0"/>
        <v>0.16547677530483018</v>
      </c>
      <c r="H6">
        <f t="shared" si="0"/>
        <v>6.9507493125339631E-2</v>
      </c>
      <c r="I6">
        <f t="shared" si="0"/>
        <v>3.2071570936855087E-2</v>
      </c>
      <c r="J6">
        <f t="shared" si="0"/>
        <v>9.9523511522730548E-2</v>
      </c>
      <c r="K6">
        <f t="shared" si="0"/>
        <v>8.9043903585818967E-3</v>
      </c>
      <c r="L6">
        <f t="shared" si="0"/>
        <v>1</v>
      </c>
    </row>
    <row r="7" spans="1:12" ht="18.75">
      <c r="A7" s="26" t="s">
        <v>702</v>
      </c>
      <c r="B7" s="24"/>
      <c r="D7" s="37">
        <v>6000</v>
      </c>
      <c r="L7" s="36">
        <f>+D7/D6</f>
        <v>19090.357200103474</v>
      </c>
    </row>
    <row r="8" spans="1:12" ht="93.75">
      <c r="A8" s="38" t="s">
        <v>703</v>
      </c>
      <c r="B8">
        <f>+B6*$L$7</f>
        <v>689.24093000075698</v>
      </c>
      <c r="C8">
        <f>+C6*$L$7</f>
        <v>1742.5031483124187</v>
      </c>
      <c r="E8">
        <f t="shared" ref="E8:K8" si="1">+E6*$L$7</f>
        <v>2858.795628894632</v>
      </c>
      <c r="F8">
        <f t="shared" si="1"/>
        <v>631.69874963367874</v>
      </c>
      <c r="G8">
        <f t="shared" si="1"/>
        <v>3159.0107488904696</v>
      </c>
      <c r="H8">
        <f t="shared" si="1"/>
        <v>1326.9228718464701</v>
      </c>
      <c r="I8">
        <f t="shared" si="1"/>
        <v>612.25774515302078</v>
      </c>
      <c r="J8">
        <f t="shared" si="1"/>
        <v>1899.9393847775402</v>
      </c>
      <c r="K8">
        <f t="shared" si="1"/>
        <v>169.98799259448586</v>
      </c>
    </row>
    <row r="9" spans="1:12" ht="18.75">
      <c r="A9" s="38"/>
    </row>
  </sheetData>
  <phoneticPr fontId="1"/>
  <hyperlinks>
    <hyperlink ref="B1" r:id="rId1" display="http://www.fepc.or.jp/library/data/demand/__icsFiles/afieldfile/2014/04/30/jyuyou_k_fy2013.pdf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18"/>
  <sheetViews>
    <sheetView topLeftCell="A7" workbookViewId="0">
      <selection activeCell="E43" sqref="E43"/>
    </sheetView>
  </sheetViews>
  <sheetFormatPr defaultRowHeight="13.5"/>
  <cols>
    <col min="5" max="5" width="17" customWidth="1"/>
  </cols>
  <sheetData>
    <row r="1" spans="1:9">
      <c r="A1" t="s">
        <v>786</v>
      </c>
    </row>
    <row r="2" spans="1:9" ht="14.25" thickBot="1"/>
    <row r="3" spans="1:9">
      <c r="A3" s="72" t="s">
        <v>787</v>
      </c>
      <c r="B3" s="72"/>
    </row>
    <row r="4" spans="1:9">
      <c r="A4" s="69" t="s">
        <v>788</v>
      </c>
      <c r="B4" s="69">
        <v>0.96435663827696128</v>
      </c>
    </row>
    <row r="5" spans="1:9">
      <c r="A5" s="69" t="s">
        <v>789</v>
      </c>
      <c r="B5" s="69">
        <v>0.92998372578884192</v>
      </c>
    </row>
    <row r="6" spans="1:9">
      <c r="A6" s="69" t="s">
        <v>790</v>
      </c>
      <c r="B6" s="69">
        <v>0.92877654864727033</v>
      </c>
    </row>
    <row r="7" spans="1:9">
      <c r="A7" s="69" t="s">
        <v>791</v>
      </c>
      <c r="B7" s="69">
        <v>3848.1003221204496</v>
      </c>
    </row>
    <row r="8" spans="1:9" ht="14.25" thickBot="1">
      <c r="A8" s="70" t="s">
        <v>792</v>
      </c>
      <c r="B8" s="70">
        <v>60</v>
      </c>
    </row>
    <row r="10" spans="1:9" ht="14.25" thickBot="1">
      <c r="A10" t="s">
        <v>793</v>
      </c>
    </row>
    <row r="11" spans="1:9">
      <c r="A11" s="71"/>
      <c r="B11" s="71" t="s">
        <v>797</v>
      </c>
      <c r="C11" s="71" t="s">
        <v>798</v>
      </c>
      <c r="D11" s="71" t="s">
        <v>799</v>
      </c>
      <c r="E11" s="71" t="s">
        <v>800</v>
      </c>
      <c r="F11" s="71" t="s">
        <v>801</v>
      </c>
    </row>
    <row r="12" spans="1:9">
      <c r="A12" s="69" t="s">
        <v>794</v>
      </c>
      <c r="B12" s="69">
        <v>1</v>
      </c>
      <c r="C12" s="69">
        <v>11407674401.815332</v>
      </c>
      <c r="D12" s="69">
        <v>11407674401.815332</v>
      </c>
      <c r="E12" s="69">
        <v>770.37883982631104</v>
      </c>
      <c r="F12" s="69">
        <v>3.5022255872658242E-35</v>
      </c>
    </row>
    <row r="13" spans="1:9">
      <c r="A13" s="69" t="s">
        <v>795</v>
      </c>
      <c r="B13" s="69">
        <v>58</v>
      </c>
      <c r="C13" s="69">
        <v>858856813.16800356</v>
      </c>
      <c r="D13" s="69">
        <v>14807876.089103509</v>
      </c>
      <c r="E13" s="69"/>
      <c r="F13" s="69"/>
    </row>
    <row r="14" spans="1:9" ht="14.25" thickBot="1">
      <c r="A14" s="70" t="s">
        <v>722</v>
      </c>
      <c r="B14" s="70">
        <v>59</v>
      </c>
      <c r="C14" s="70">
        <v>12266531214.983335</v>
      </c>
      <c r="D14" s="70"/>
      <c r="E14" s="70"/>
      <c r="F14" s="70"/>
    </row>
    <row r="15" spans="1:9" ht="14.25" thickBot="1"/>
    <row r="16" spans="1:9">
      <c r="A16" s="71"/>
      <c r="B16" s="71" t="s">
        <v>802</v>
      </c>
      <c r="C16" s="71" t="s">
        <v>791</v>
      </c>
      <c r="D16" s="71" t="s">
        <v>803</v>
      </c>
      <c r="E16" s="71" t="s">
        <v>804</v>
      </c>
      <c r="F16" s="71" t="s">
        <v>805</v>
      </c>
      <c r="G16" s="71" t="s">
        <v>806</v>
      </c>
      <c r="H16" s="71" t="s">
        <v>807</v>
      </c>
      <c r="I16" s="71" t="s">
        <v>808</v>
      </c>
    </row>
    <row r="17" spans="1:9">
      <c r="A17" s="69" t="s">
        <v>796</v>
      </c>
      <c r="B17" s="69">
        <v>91321.846188965428</v>
      </c>
      <c r="C17" s="69">
        <v>911.43470571882824</v>
      </c>
      <c r="D17" s="69">
        <v>100.19570860749913</v>
      </c>
      <c r="E17" s="69">
        <v>1.0893620698090922E-66</v>
      </c>
      <c r="F17" s="69">
        <v>89497.411402871279</v>
      </c>
      <c r="G17" s="69">
        <v>93146.280975059577</v>
      </c>
      <c r="H17" s="69">
        <v>89497.411402871279</v>
      </c>
      <c r="I17" s="69">
        <v>93146.280975059577</v>
      </c>
    </row>
    <row r="18" spans="1:9" ht="14.25" thickBot="1">
      <c r="A18" s="70" t="s">
        <v>809</v>
      </c>
      <c r="B18" s="70">
        <v>3.9393104342351945E-5</v>
      </c>
      <c r="C18" s="70">
        <v>1.4192798392095957E-6</v>
      </c>
      <c r="D18" s="70">
        <v>27.755699231442737</v>
      </c>
      <c r="E18" s="70">
        <v>3.5022255872658242E-35</v>
      </c>
      <c r="F18" s="70">
        <v>3.6552107073311262E-5</v>
      </c>
      <c r="G18" s="70">
        <v>4.2234101611392629E-5</v>
      </c>
      <c r="H18" s="70">
        <v>3.6552107073311262E-5</v>
      </c>
      <c r="I18" s="70">
        <v>4.2234101611392629E-5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6" sqref="A16:B18"/>
    </sheetView>
  </sheetViews>
  <sheetFormatPr defaultRowHeight="13.5"/>
  <sheetData>
    <row r="1" spans="1:9">
      <c r="A1" t="s">
        <v>786</v>
      </c>
    </row>
    <row r="2" spans="1:9" ht="14.25" thickBot="1"/>
    <row r="3" spans="1:9">
      <c r="A3" s="72" t="s">
        <v>787</v>
      </c>
      <c r="B3" s="72"/>
    </row>
    <row r="4" spans="1:9">
      <c r="A4" s="69" t="s">
        <v>788</v>
      </c>
      <c r="B4" s="69">
        <v>0.99441046533581157</v>
      </c>
    </row>
    <row r="5" spans="1:9">
      <c r="A5" s="69" t="s">
        <v>789</v>
      </c>
      <c r="B5" s="69">
        <v>0.98885217356938537</v>
      </c>
    </row>
    <row r="6" spans="1:9">
      <c r="A6" s="69" t="s">
        <v>790</v>
      </c>
      <c r="B6" s="69">
        <v>0.98859292179192926</v>
      </c>
    </row>
    <row r="7" spans="1:9">
      <c r="A7" s="69" t="s">
        <v>791</v>
      </c>
      <c r="B7" s="69">
        <v>331.62457673774799</v>
      </c>
    </row>
    <row r="8" spans="1:9" ht="14.25" thickBot="1">
      <c r="A8" s="70" t="s">
        <v>792</v>
      </c>
      <c r="B8" s="70">
        <v>45</v>
      </c>
    </row>
    <row r="10" spans="1:9" ht="14.25" thickBot="1">
      <c r="A10" t="s">
        <v>793</v>
      </c>
    </row>
    <row r="11" spans="1:9">
      <c r="A11" s="71"/>
      <c r="B11" s="71" t="s">
        <v>797</v>
      </c>
      <c r="C11" s="71" t="s">
        <v>798</v>
      </c>
      <c r="D11" s="71" t="s">
        <v>799</v>
      </c>
      <c r="E11" s="71" t="s">
        <v>800</v>
      </c>
      <c r="F11" s="71" t="s">
        <v>801</v>
      </c>
    </row>
    <row r="12" spans="1:9">
      <c r="A12" s="69" t="s">
        <v>794</v>
      </c>
      <c r="B12" s="69">
        <v>1</v>
      </c>
      <c r="C12" s="69">
        <v>419472068.09421301</v>
      </c>
      <c r="D12" s="69">
        <v>419472068.09421301</v>
      </c>
      <c r="E12" s="69">
        <v>3814.2541712626376</v>
      </c>
      <c r="F12" s="69">
        <v>1.2577546534728434E-43</v>
      </c>
    </row>
    <row r="13" spans="1:9">
      <c r="A13" s="69" t="s">
        <v>795</v>
      </c>
      <c r="B13" s="69">
        <v>43</v>
      </c>
      <c r="C13" s="69">
        <v>4728918.9755490916</v>
      </c>
      <c r="D13" s="69">
        <v>109974.8598964905</v>
      </c>
      <c r="E13" s="69"/>
      <c r="F13" s="69"/>
    </row>
    <row r="14" spans="1:9" ht="14.25" thickBot="1">
      <c r="A14" s="70" t="s">
        <v>722</v>
      </c>
      <c r="B14" s="70">
        <v>44</v>
      </c>
      <c r="C14" s="70">
        <v>424200987.06976211</v>
      </c>
      <c r="D14" s="70"/>
      <c r="E14" s="70"/>
      <c r="F14" s="70"/>
    </row>
    <row r="15" spans="1:9" ht="14.25" thickBot="1"/>
    <row r="16" spans="1:9">
      <c r="A16" s="71"/>
      <c r="B16" s="71" t="s">
        <v>802</v>
      </c>
      <c r="C16" s="71" t="s">
        <v>791</v>
      </c>
      <c r="D16" s="71" t="s">
        <v>803</v>
      </c>
      <c r="E16" s="71" t="s">
        <v>804</v>
      </c>
      <c r="F16" s="71" t="s">
        <v>805</v>
      </c>
      <c r="G16" s="71" t="s">
        <v>806</v>
      </c>
      <c r="H16" s="71" t="s">
        <v>807</v>
      </c>
      <c r="I16" s="71" t="s">
        <v>808</v>
      </c>
    </row>
    <row r="17" spans="1:9">
      <c r="A17" s="69" t="s">
        <v>796</v>
      </c>
      <c r="B17" s="69">
        <v>-16981.487217811442</v>
      </c>
      <c r="C17" s="69">
        <v>405.29515796054568</v>
      </c>
      <c r="D17" s="69">
        <v>-41.899062656614667</v>
      </c>
      <c r="E17" s="69">
        <v>1.6847432296636599E-36</v>
      </c>
      <c r="F17" s="69">
        <v>-17798.842801255283</v>
      </c>
      <c r="G17" s="69">
        <v>-16164.131634367601</v>
      </c>
      <c r="H17" s="69">
        <v>-17798.842801255283</v>
      </c>
      <c r="I17" s="69">
        <v>-16164.131634367601</v>
      </c>
    </row>
    <row r="18" spans="1:9" ht="14.25" thickBot="1">
      <c r="A18" s="70" t="s">
        <v>809</v>
      </c>
      <c r="B18" s="70">
        <v>0.23090961923948886</v>
      </c>
      <c r="C18" s="70">
        <v>3.7388428399173128E-3</v>
      </c>
      <c r="D18" s="70">
        <v>61.759648406242071</v>
      </c>
      <c r="E18" s="70">
        <v>1.2577546534728434E-43</v>
      </c>
      <c r="F18" s="70">
        <v>0.22336952405008881</v>
      </c>
      <c r="G18" s="70">
        <v>0.2384497144288889</v>
      </c>
      <c r="H18" s="70">
        <v>0.22336952405008881</v>
      </c>
      <c r="I18" s="70">
        <v>0.2384497144288889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A16" sqref="A16:B18"/>
    </sheetView>
  </sheetViews>
  <sheetFormatPr defaultRowHeight="13.5"/>
  <sheetData>
    <row r="1" spans="1:9">
      <c r="A1" t="s">
        <v>786</v>
      </c>
    </row>
    <row r="2" spans="1:9" ht="14.25" thickBot="1"/>
    <row r="3" spans="1:9">
      <c r="A3" s="72" t="s">
        <v>787</v>
      </c>
      <c r="B3" s="72"/>
    </row>
    <row r="4" spans="1:9">
      <c r="A4" s="69" t="s">
        <v>788</v>
      </c>
      <c r="B4" s="69">
        <v>0.99441046533581157</v>
      </c>
    </row>
    <row r="5" spans="1:9">
      <c r="A5" s="69" t="s">
        <v>789</v>
      </c>
      <c r="B5" s="69">
        <v>0.98885217356938537</v>
      </c>
    </row>
    <row r="6" spans="1:9">
      <c r="A6" s="69" t="s">
        <v>790</v>
      </c>
      <c r="B6" s="69">
        <v>0.98859292179192926</v>
      </c>
    </row>
    <row r="7" spans="1:9">
      <c r="A7" s="69" t="s">
        <v>791</v>
      </c>
      <c r="B7" s="69">
        <v>331.62457673774799</v>
      </c>
    </row>
    <row r="8" spans="1:9" ht="14.25" thickBot="1">
      <c r="A8" s="70" t="s">
        <v>792</v>
      </c>
      <c r="B8" s="70">
        <v>45</v>
      </c>
    </row>
    <row r="10" spans="1:9" ht="14.25" thickBot="1">
      <c r="A10" t="s">
        <v>793</v>
      </c>
    </row>
    <row r="11" spans="1:9">
      <c r="A11" s="71"/>
      <c r="B11" s="71" t="s">
        <v>797</v>
      </c>
      <c r="C11" s="71" t="s">
        <v>798</v>
      </c>
      <c r="D11" s="71" t="s">
        <v>799</v>
      </c>
      <c r="E11" s="71" t="s">
        <v>800</v>
      </c>
      <c r="F11" s="71" t="s">
        <v>801</v>
      </c>
    </row>
    <row r="12" spans="1:9">
      <c r="A12" s="69" t="s">
        <v>794</v>
      </c>
      <c r="B12" s="69">
        <v>1</v>
      </c>
      <c r="C12" s="69">
        <v>419472068.09421301</v>
      </c>
      <c r="D12" s="69">
        <v>419472068.09421301</v>
      </c>
      <c r="E12" s="69">
        <v>3814.2541712626376</v>
      </c>
      <c r="F12" s="69">
        <v>1.2577546534728434E-43</v>
      </c>
    </row>
    <row r="13" spans="1:9">
      <c r="A13" s="69" t="s">
        <v>795</v>
      </c>
      <c r="B13" s="69">
        <v>43</v>
      </c>
      <c r="C13" s="69">
        <v>4728918.9755490916</v>
      </c>
      <c r="D13" s="69">
        <v>109974.8598964905</v>
      </c>
      <c r="E13" s="69"/>
      <c r="F13" s="69"/>
    </row>
    <row r="14" spans="1:9" ht="14.25" thickBot="1">
      <c r="A14" s="70" t="s">
        <v>722</v>
      </c>
      <c r="B14" s="70">
        <v>44</v>
      </c>
      <c r="C14" s="70">
        <v>424200987.06976211</v>
      </c>
      <c r="D14" s="70"/>
      <c r="E14" s="70"/>
      <c r="F14" s="70"/>
    </row>
    <row r="15" spans="1:9" ht="14.25" thickBot="1"/>
    <row r="16" spans="1:9">
      <c r="A16" s="71"/>
      <c r="B16" s="71" t="s">
        <v>802</v>
      </c>
      <c r="C16" s="71" t="s">
        <v>791</v>
      </c>
      <c r="D16" s="71" t="s">
        <v>803</v>
      </c>
      <c r="E16" s="71" t="s">
        <v>804</v>
      </c>
      <c r="F16" s="71" t="s">
        <v>805</v>
      </c>
      <c r="G16" s="71" t="s">
        <v>806</v>
      </c>
      <c r="H16" s="71" t="s">
        <v>807</v>
      </c>
      <c r="I16" s="71" t="s">
        <v>808</v>
      </c>
    </row>
    <row r="17" spans="1:9">
      <c r="A17" s="69" t="s">
        <v>796</v>
      </c>
      <c r="B17" s="69">
        <v>-16981.487217811442</v>
      </c>
      <c r="C17" s="69">
        <v>405.29515796054568</v>
      </c>
      <c r="D17" s="69">
        <v>-41.899062656614667</v>
      </c>
      <c r="E17" s="69">
        <v>1.6847432296636599E-36</v>
      </c>
      <c r="F17" s="69">
        <v>-17798.842801255283</v>
      </c>
      <c r="G17" s="69">
        <v>-16164.131634367601</v>
      </c>
      <c r="H17" s="69">
        <v>-17798.842801255283</v>
      </c>
      <c r="I17" s="69">
        <v>-16164.131634367601</v>
      </c>
    </row>
    <row r="18" spans="1:9" ht="14.25" thickBot="1">
      <c r="A18" s="70" t="s">
        <v>809</v>
      </c>
      <c r="B18" s="70">
        <v>0.23090961923948886</v>
      </c>
      <c r="C18" s="70">
        <v>3.7388428399173128E-3</v>
      </c>
      <c r="D18" s="70">
        <v>61.759648406242071</v>
      </c>
      <c r="E18" s="70">
        <v>1.2577546534728434E-43</v>
      </c>
      <c r="F18" s="70">
        <v>0.22336952405008881</v>
      </c>
      <c r="G18" s="70">
        <v>0.2384497144288889</v>
      </c>
      <c r="H18" s="70">
        <v>0.22336952405008881</v>
      </c>
      <c r="I18" s="70">
        <v>0.2384497144288889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C366"/>
  <sheetViews>
    <sheetView topLeftCell="A40" workbookViewId="0">
      <selection activeCell="K70" sqref="K70"/>
    </sheetView>
  </sheetViews>
  <sheetFormatPr defaultRowHeight="13.5"/>
  <cols>
    <col min="3" max="4" width="12.25" customWidth="1"/>
    <col min="5" max="5" width="12.25" style="75" customWidth="1"/>
    <col min="6" max="6" width="12.25" customWidth="1"/>
    <col min="7" max="7" width="20.125" customWidth="1"/>
    <col min="8" max="8" width="14.375" customWidth="1"/>
    <col min="10" max="10" width="12.625" style="73" customWidth="1"/>
    <col min="11" max="11" width="17.375" customWidth="1"/>
    <col min="23" max="23" width="20.375" bestFit="1" customWidth="1"/>
    <col min="25" max="25" width="11.625" bestFit="1" customWidth="1"/>
    <col min="26" max="26" width="14.625" customWidth="1"/>
  </cols>
  <sheetData>
    <row r="1" spans="1:29" ht="68.25" thickBot="1">
      <c r="A1" t="s">
        <v>784</v>
      </c>
      <c r="B1" t="s">
        <v>785</v>
      </c>
      <c r="C1" s="26" t="s">
        <v>820</v>
      </c>
      <c r="D1" s="26" t="s">
        <v>821</v>
      </c>
      <c r="E1" s="74" t="s">
        <v>823</v>
      </c>
      <c r="Z1" t="s">
        <v>815</v>
      </c>
      <c r="AB1" t="s">
        <v>818</v>
      </c>
      <c r="AC1" t="s">
        <v>819</v>
      </c>
    </row>
    <row r="2" spans="1:29">
      <c r="A2">
        <v>1951</v>
      </c>
      <c r="B2" s="24">
        <v>84541</v>
      </c>
      <c r="C2" s="68">
        <f>INDEX(Z:Z,(ROW(Z8)-7)*6+2)</f>
        <v>36824133</v>
      </c>
      <c r="D2">
        <f>+C2*1000*1000/365/24/1000/10000</f>
        <v>420.36681506849311</v>
      </c>
      <c r="F2" s="68"/>
      <c r="G2" s="68"/>
      <c r="H2" s="68"/>
      <c r="K2" s="73"/>
      <c r="N2" s="51" t="s">
        <v>704</v>
      </c>
      <c r="O2" s="42" t="s">
        <v>705</v>
      </c>
      <c r="P2" s="43" t="s">
        <v>600</v>
      </c>
      <c r="Q2" s="43" t="s">
        <v>706</v>
      </c>
      <c r="R2" s="43" t="s">
        <v>593</v>
      </c>
      <c r="S2" s="43" t="s">
        <v>707</v>
      </c>
      <c r="T2" s="43" t="s">
        <v>708</v>
      </c>
      <c r="U2" s="43" t="s">
        <v>709</v>
      </c>
      <c r="V2" s="43" t="s">
        <v>710</v>
      </c>
      <c r="W2" s="43" t="s">
        <v>711</v>
      </c>
      <c r="X2" s="43" t="s">
        <v>712</v>
      </c>
      <c r="Y2" s="43" t="s">
        <v>623</v>
      </c>
      <c r="Z2" s="52" t="s">
        <v>713</v>
      </c>
    </row>
    <row r="3" spans="1:29" ht="24">
      <c r="A3">
        <v>1952</v>
      </c>
      <c r="B3" s="24">
        <v>85808</v>
      </c>
      <c r="C3" s="68">
        <f>INDEX(Z:Z,(ROW(Z9)-7)*6+2)</f>
        <v>40181944</v>
      </c>
      <c r="D3">
        <f>+C3*1000*1000/365/24/1000/10000</f>
        <v>458.6979908675799</v>
      </c>
      <c r="F3" s="68"/>
      <c r="G3" s="68"/>
      <c r="H3" s="68"/>
      <c r="K3" s="73"/>
      <c r="N3" s="53"/>
      <c r="O3" s="44" t="s">
        <v>714</v>
      </c>
      <c r="P3" s="39">
        <v>263541</v>
      </c>
      <c r="Q3" s="39">
        <v>615737</v>
      </c>
      <c r="R3" s="39">
        <v>1785842</v>
      </c>
      <c r="S3" s="39">
        <v>740651</v>
      </c>
      <c r="T3" s="39">
        <v>199116</v>
      </c>
      <c r="U3" s="39">
        <v>1144602</v>
      </c>
      <c r="V3" s="39">
        <v>435359</v>
      </c>
      <c r="W3" s="39">
        <v>229784</v>
      </c>
      <c r="X3" s="39">
        <v>649248</v>
      </c>
      <c r="Y3" s="39" t="s">
        <v>715</v>
      </c>
      <c r="Z3" s="54">
        <v>6063880</v>
      </c>
    </row>
    <row r="4" spans="1:29" ht="22.5">
      <c r="A4">
        <v>1953</v>
      </c>
      <c r="B4" s="24">
        <v>86981</v>
      </c>
      <c r="C4" s="68">
        <f>INDEX(Z:Z,(ROW(Z10)-7)*6+2)</f>
        <v>45216280</v>
      </c>
      <c r="D4">
        <f t="shared" ref="D4:D61" si="0">+C4*1000*1000/365/24/1000/10000</f>
        <v>516.16757990867586</v>
      </c>
      <c r="F4" s="68"/>
      <c r="G4" s="68"/>
      <c r="H4" s="68"/>
      <c r="K4" s="73"/>
      <c r="N4" s="55"/>
      <c r="O4" s="45" t="s">
        <v>716</v>
      </c>
      <c r="P4" s="40">
        <v>1011742</v>
      </c>
      <c r="Q4" s="40">
        <v>2711217</v>
      </c>
      <c r="R4" s="40">
        <v>5475649</v>
      </c>
      <c r="S4" s="40">
        <v>2887672</v>
      </c>
      <c r="T4" s="40">
        <v>1859573</v>
      </c>
      <c r="U4" s="40">
        <v>4363649</v>
      </c>
      <c r="V4" s="40">
        <v>1365843</v>
      </c>
      <c r="W4" s="40">
        <v>957073</v>
      </c>
      <c r="X4" s="40">
        <v>3445123</v>
      </c>
      <c r="Y4" s="40" t="s">
        <v>715</v>
      </c>
      <c r="Z4" s="56">
        <v>24077541</v>
      </c>
    </row>
    <row r="5" spans="1:29" ht="24">
      <c r="A5">
        <v>1954</v>
      </c>
      <c r="B5" s="24">
        <v>88239</v>
      </c>
      <c r="C5" s="68">
        <f>INDEX(Z:Z,(ROW(Z11)-7)*6+2)</f>
        <v>48003803</v>
      </c>
      <c r="D5">
        <f t="shared" si="0"/>
        <v>547.98861872146119</v>
      </c>
      <c r="F5" s="68"/>
      <c r="G5" s="68"/>
      <c r="H5" s="68"/>
      <c r="K5" s="73"/>
      <c r="N5" s="57" t="s">
        <v>717</v>
      </c>
      <c r="O5" s="45" t="s">
        <v>718</v>
      </c>
      <c r="P5" s="40">
        <v>1275283</v>
      </c>
      <c r="Q5" s="40">
        <v>3326954</v>
      </c>
      <c r="R5" s="40">
        <v>7261491</v>
      </c>
      <c r="S5" s="40">
        <v>3628323</v>
      </c>
      <c r="T5" s="40">
        <v>2058689</v>
      </c>
      <c r="U5" s="40">
        <v>5508251</v>
      </c>
      <c r="V5" s="40">
        <v>1801202</v>
      </c>
      <c r="W5" s="40">
        <v>1186857</v>
      </c>
      <c r="X5" s="40">
        <v>4094371</v>
      </c>
      <c r="Y5" s="40" t="s">
        <v>715</v>
      </c>
      <c r="Z5" s="56">
        <v>30141421</v>
      </c>
    </row>
    <row r="6" spans="1:29" ht="22.5">
      <c r="A6">
        <v>1955</v>
      </c>
      <c r="B6" s="24">
        <v>90077</v>
      </c>
      <c r="C6" s="68">
        <f t="shared" ref="C6:C63" si="1">INDEX(Z:Z,(ROW(Z12)-7)*6+2)</f>
        <v>53143876</v>
      </c>
      <c r="D6">
        <f t="shared" si="0"/>
        <v>606.6652511415524</v>
      </c>
      <c r="F6" s="68"/>
      <c r="G6" s="68"/>
      <c r="H6" s="68"/>
      <c r="K6" s="73"/>
      <c r="N6" s="58" t="s">
        <v>719</v>
      </c>
      <c r="O6" s="45" t="s">
        <v>720</v>
      </c>
      <c r="P6" s="40" t="s">
        <v>715</v>
      </c>
      <c r="Q6" s="40" t="s">
        <v>715</v>
      </c>
      <c r="R6" s="40" t="s">
        <v>715</v>
      </c>
      <c r="S6" s="40" t="s">
        <v>715</v>
      </c>
      <c r="T6" s="40">
        <v>160943</v>
      </c>
      <c r="U6" s="40" t="s">
        <v>715</v>
      </c>
      <c r="V6" s="40" t="s">
        <v>715</v>
      </c>
      <c r="W6" s="40">
        <v>453526</v>
      </c>
      <c r="X6" s="40" t="s">
        <v>715</v>
      </c>
      <c r="Y6" s="40" t="s">
        <v>715</v>
      </c>
      <c r="Z6" s="56">
        <v>614469</v>
      </c>
    </row>
    <row r="7" spans="1:29">
      <c r="A7">
        <v>1956</v>
      </c>
      <c r="B7" s="24">
        <v>90172</v>
      </c>
      <c r="C7" s="68">
        <f t="shared" si="1"/>
        <v>60967329</v>
      </c>
      <c r="D7">
        <f t="shared" si="0"/>
        <v>695.97407534246565</v>
      </c>
      <c r="F7" s="68"/>
      <c r="G7" s="68"/>
      <c r="H7" s="68"/>
      <c r="K7" s="73"/>
      <c r="N7" s="55"/>
      <c r="O7" s="45" t="s">
        <v>721</v>
      </c>
      <c r="P7" s="40">
        <v>639501</v>
      </c>
      <c r="Q7" s="40">
        <v>863551</v>
      </c>
      <c r="R7" s="40">
        <v>1226969</v>
      </c>
      <c r="S7" s="40">
        <v>1122968</v>
      </c>
      <c r="T7" s="40">
        <v>74000</v>
      </c>
      <c r="U7" s="40">
        <v>295177</v>
      </c>
      <c r="V7" s="40">
        <v>497889</v>
      </c>
      <c r="W7" s="40">
        <v>44010</v>
      </c>
      <c r="X7" s="40">
        <v>1651920</v>
      </c>
      <c r="Y7" s="40" t="s">
        <v>715</v>
      </c>
      <c r="Z7" s="56">
        <v>6415985</v>
      </c>
    </row>
    <row r="8" spans="1:29">
      <c r="A8">
        <v>1957</v>
      </c>
      <c r="B8" s="24">
        <v>90928</v>
      </c>
      <c r="C8" s="68">
        <f t="shared" si="1"/>
        <v>68005463</v>
      </c>
      <c r="D8">
        <f t="shared" si="0"/>
        <v>776.31807077625569</v>
      </c>
      <c r="F8" s="68"/>
      <c r="G8" s="68"/>
      <c r="H8" s="68"/>
      <c r="K8" s="73"/>
      <c r="N8" s="59"/>
      <c r="O8" s="47" t="s">
        <v>722</v>
      </c>
      <c r="P8" s="41">
        <v>1914784</v>
      </c>
      <c r="Q8" s="41">
        <v>4190505</v>
      </c>
      <c r="R8" s="41">
        <v>8488460</v>
      </c>
      <c r="S8" s="41">
        <v>4751291</v>
      </c>
      <c r="T8" s="41">
        <v>2293632</v>
      </c>
      <c r="U8" s="41">
        <v>5803428</v>
      </c>
      <c r="V8" s="41">
        <v>2299091</v>
      </c>
      <c r="W8" s="41">
        <v>1336651</v>
      </c>
      <c r="X8" s="41">
        <v>5746291</v>
      </c>
      <c r="Y8" s="41" t="s">
        <v>715</v>
      </c>
      <c r="Z8" s="60">
        <v>36824133</v>
      </c>
      <c r="AB8">
        <f>+Z8*1000*1000/365/24/1000/10000</f>
        <v>420.36681506849311</v>
      </c>
    </row>
    <row r="9" spans="1:29" ht="24">
      <c r="A9">
        <v>1958</v>
      </c>
      <c r="B9" s="24">
        <v>91767</v>
      </c>
      <c r="C9" s="68">
        <f t="shared" si="1"/>
        <v>72067789</v>
      </c>
      <c r="D9">
        <f t="shared" si="0"/>
        <v>822.69165525114158</v>
      </c>
      <c r="F9" s="68"/>
      <c r="G9" s="68"/>
      <c r="H9" s="68"/>
      <c r="K9" s="73"/>
      <c r="N9" s="53"/>
      <c r="O9" s="44" t="s">
        <v>714</v>
      </c>
      <c r="P9" s="39">
        <v>277166</v>
      </c>
      <c r="Q9" s="39">
        <v>627127</v>
      </c>
      <c r="R9" s="39">
        <v>1968078</v>
      </c>
      <c r="S9" s="39">
        <v>777107</v>
      </c>
      <c r="T9" s="39">
        <v>206045</v>
      </c>
      <c r="U9" s="39">
        <v>1226626</v>
      </c>
      <c r="V9" s="39">
        <v>448574</v>
      </c>
      <c r="W9" s="39">
        <v>226124</v>
      </c>
      <c r="X9" s="39">
        <v>662127</v>
      </c>
      <c r="Y9" s="39" t="s">
        <v>715</v>
      </c>
      <c r="Z9" s="54">
        <v>6418974</v>
      </c>
    </row>
    <row r="10" spans="1:29" ht="22.5">
      <c r="A10">
        <v>1959</v>
      </c>
      <c r="B10" s="24">
        <v>92641</v>
      </c>
      <c r="C10" s="68">
        <f t="shared" si="1"/>
        <v>84500548</v>
      </c>
      <c r="D10">
        <f t="shared" si="0"/>
        <v>964.61812785388122</v>
      </c>
      <c r="F10" s="68"/>
      <c r="G10" s="68"/>
      <c r="H10" s="68"/>
      <c r="K10" s="73"/>
      <c r="N10" s="55"/>
      <c r="O10" s="45" t="s">
        <v>716</v>
      </c>
      <c r="P10" s="40">
        <v>1107002</v>
      </c>
      <c r="Q10" s="40">
        <v>3074540</v>
      </c>
      <c r="R10" s="40">
        <v>5999793</v>
      </c>
      <c r="S10" s="40">
        <v>3300030</v>
      </c>
      <c r="T10" s="40">
        <v>2187670</v>
      </c>
      <c r="U10" s="40">
        <v>4835811</v>
      </c>
      <c r="V10" s="40">
        <v>1548309</v>
      </c>
      <c r="W10" s="40">
        <v>969852</v>
      </c>
      <c r="X10" s="40">
        <v>3706734</v>
      </c>
      <c r="Y10" s="40" t="s">
        <v>715</v>
      </c>
      <c r="Z10" s="56">
        <v>26729741</v>
      </c>
    </row>
    <row r="11" spans="1:29" ht="24">
      <c r="A11">
        <v>1960</v>
      </c>
      <c r="B11" s="24">
        <v>94302</v>
      </c>
      <c r="C11" s="68">
        <f t="shared" si="1"/>
        <v>99407921</v>
      </c>
      <c r="D11">
        <f t="shared" si="0"/>
        <v>1134.7936187214614</v>
      </c>
      <c r="F11" s="68"/>
      <c r="G11" s="68"/>
      <c r="H11" s="68"/>
      <c r="K11" s="73"/>
      <c r="N11" s="61">
        <v>27</v>
      </c>
      <c r="O11" s="45" t="s">
        <v>718</v>
      </c>
      <c r="P11" s="40">
        <v>1384168</v>
      </c>
      <c r="Q11" s="40">
        <v>3701667</v>
      </c>
      <c r="R11" s="40">
        <v>7967871</v>
      </c>
      <c r="S11" s="40">
        <v>4077137</v>
      </c>
      <c r="T11" s="40">
        <v>2393715</v>
      </c>
      <c r="U11" s="40">
        <v>6062437</v>
      </c>
      <c r="V11" s="40">
        <v>1996883</v>
      </c>
      <c r="W11" s="40">
        <v>1195976</v>
      </c>
      <c r="X11" s="40">
        <v>4368861</v>
      </c>
      <c r="Y11" s="40" t="s">
        <v>715</v>
      </c>
      <c r="Z11" s="56">
        <v>33148715</v>
      </c>
    </row>
    <row r="12" spans="1:29" ht="22.5">
      <c r="A12">
        <v>1961</v>
      </c>
      <c r="B12" s="24">
        <v>94287</v>
      </c>
      <c r="C12" s="68">
        <f t="shared" si="1"/>
        <v>114543069</v>
      </c>
      <c r="D12">
        <f t="shared" si="0"/>
        <v>1307.5692808219178</v>
      </c>
      <c r="F12" s="68"/>
      <c r="G12" s="68"/>
      <c r="H12" s="68"/>
      <c r="K12" s="73"/>
      <c r="N12" s="58" t="s">
        <v>723</v>
      </c>
      <c r="O12" s="45" t="s">
        <v>720</v>
      </c>
      <c r="P12" s="40" t="s">
        <v>715</v>
      </c>
      <c r="Q12" s="40" t="s">
        <v>715</v>
      </c>
      <c r="R12" s="40" t="s">
        <v>715</v>
      </c>
      <c r="S12" s="40" t="s">
        <v>715</v>
      </c>
      <c r="T12" s="40">
        <v>201321</v>
      </c>
      <c r="U12" s="40" t="s">
        <v>715</v>
      </c>
      <c r="V12" s="40" t="s">
        <v>715</v>
      </c>
      <c r="W12" s="40">
        <v>465494</v>
      </c>
      <c r="X12" s="40" t="s">
        <v>715</v>
      </c>
      <c r="Y12" s="40" t="s">
        <v>715</v>
      </c>
      <c r="Z12" s="56">
        <v>666815</v>
      </c>
    </row>
    <row r="13" spans="1:29">
      <c r="A13">
        <v>1962</v>
      </c>
      <c r="B13" s="24">
        <v>95181</v>
      </c>
      <c r="C13" s="68">
        <f t="shared" si="1"/>
        <v>121759343</v>
      </c>
      <c r="D13">
        <f t="shared" si="0"/>
        <v>1389.9468378995432</v>
      </c>
      <c r="F13" s="68"/>
      <c r="G13" s="68"/>
      <c r="H13" s="68"/>
      <c r="K13" s="73"/>
      <c r="N13" s="55"/>
      <c r="O13" s="45" t="s">
        <v>721</v>
      </c>
      <c r="P13" s="40">
        <v>745089</v>
      </c>
      <c r="Q13" s="40">
        <v>909368</v>
      </c>
      <c r="R13" s="40">
        <v>1435858</v>
      </c>
      <c r="S13" s="40">
        <v>1060178</v>
      </c>
      <c r="T13" s="40">
        <v>124850</v>
      </c>
      <c r="U13" s="40">
        <v>267685</v>
      </c>
      <c r="V13" s="40">
        <v>535347</v>
      </c>
      <c r="W13" s="40">
        <v>43653</v>
      </c>
      <c r="X13" s="40">
        <v>1585120</v>
      </c>
      <c r="Y13" s="40" t="s">
        <v>715</v>
      </c>
      <c r="Z13" s="56">
        <v>6707148</v>
      </c>
    </row>
    <row r="14" spans="1:29">
      <c r="A14">
        <v>1963</v>
      </c>
      <c r="B14" s="24">
        <v>96156</v>
      </c>
      <c r="C14" s="68">
        <f t="shared" si="1"/>
        <v>139513375</v>
      </c>
      <c r="D14">
        <f t="shared" si="0"/>
        <v>1592.6184360730592</v>
      </c>
      <c r="F14" s="68"/>
      <c r="G14" s="68"/>
      <c r="H14" s="68"/>
      <c r="K14" s="73"/>
      <c r="N14" s="59"/>
      <c r="O14" s="47" t="s">
        <v>722</v>
      </c>
      <c r="P14" s="41">
        <v>2129257</v>
      </c>
      <c r="Q14" s="41">
        <v>4611035</v>
      </c>
      <c r="R14" s="41">
        <v>9403729</v>
      </c>
      <c r="S14" s="41">
        <v>5137315</v>
      </c>
      <c r="T14" s="41">
        <v>2719886</v>
      </c>
      <c r="U14" s="41">
        <v>6330122</v>
      </c>
      <c r="V14" s="41">
        <v>2532230</v>
      </c>
      <c r="W14" s="41">
        <v>1364389</v>
      </c>
      <c r="X14" s="41">
        <v>5953981</v>
      </c>
      <c r="Y14" s="41" t="s">
        <v>715</v>
      </c>
      <c r="Z14" s="60">
        <v>40181944</v>
      </c>
      <c r="AB14">
        <f>+Z14*1000*1000/365/24/1000/10000</f>
        <v>458.6979908675799</v>
      </c>
    </row>
    <row r="15" spans="1:29" ht="24">
      <c r="A15">
        <v>1964</v>
      </c>
      <c r="B15" s="24">
        <v>97182</v>
      </c>
      <c r="C15" s="68">
        <f t="shared" si="1"/>
        <v>157208026</v>
      </c>
      <c r="D15">
        <f t="shared" si="0"/>
        <v>1794.6121689497718</v>
      </c>
      <c r="F15" s="68"/>
      <c r="G15" s="68"/>
      <c r="H15" s="68"/>
      <c r="K15" s="73"/>
      <c r="N15" s="53"/>
      <c r="O15" s="44" t="s">
        <v>714</v>
      </c>
      <c r="P15" s="39">
        <v>298234</v>
      </c>
      <c r="Q15" s="39">
        <v>698636</v>
      </c>
      <c r="R15" s="39">
        <v>2158246</v>
      </c>
      <c r="S15" s="39">
        <v>818419</v>
      </c>
      <c r="T15" s="39">
        <v>218805</v>
      </c>
      <c r="U15" s="39">
        <v>1320611</v>
      </c>
      <c r="V15" s="39">
        <v>464766</v>
      </c>
      <c r="W15" s="39">
        <v>236811</v>
      </c>
      <c r="X15" s="39">
        <v>701405</v>
      </c>
      <c r="Y15" s="39" t="s">
        <v>715</v>
      </c>
      <c r="Z15" s="54">
        <v>6915933</v>
      </c>
    </row>
    <row r="16" spans="1:29" ht="22.5">
      <c r="A16">
        <v>1965</v>
      </c>
      <c r="B16" s="24">
        <v>99209</v>
      </c>
      <c r="C16" s="68">
        <f t="shared" si="1"/>
        <v>168820856</v>
      </c>
      <c r="D16">
        <f t="shared" si="0"/>
        <v>1927.1787214611873</v>
      </c>
      <c r="F16" s="68"/>
      <c r="G16" s="68"/>
      <c r="H16" s="68"/>
      <c r="K16" s="73"/>
      <c r="N16" s="55"/>
      <c r="O16" s="45" t="s">
        <v>716</v>
      </c>
      <c r="P16" s="40">
        <v>1197578</v>
      </c>
      <c r="Q16" s="40">
        <v>3617375</v>
      </c>
      <c r="R16" s="40">
        <v>6821259</v>
      </c>
      <c r="S16" s="40">
        <v>3784113</v>
      </c>
      <c r="T16" s="40">
        <v>2387247</v>
      </c>
      <c r="U16" s="40">
        <v>5615073</v>
      </c>
      <c r="V16" s="40">
        <v>1757065</v>
      </c>
      <c r="W16" s="40">
        <v>1102594</v>
      </c>
      <c r="X16" s="40">
        <v>4016482</v>
      </c>
      <c r="Y16" s="40" t="s">
        <v>715</v>
      </c>
      <c r="Z16" s="56">
        <v>30298786</v>
      </c>
    </row>
    <row r="17" spans="1:26" ht="24">
      <c r="A17">
        <v>1966</v>
      </c>
      <c r="B17" s="24">
        <v>99036</v>
      </c>
      <c r="C17" s="68">
        <f t="shared" si="1"/>
        <v>190296099</v>
      </c>
      <c r="D17">
        <f t="shared" si="0"/>
        <v>2172.3298972602738</v>
      </c>
      <c r="E17" s="75">
        <v>84541</v>
      </c>
      <c r="F17" s="68"/>
      <c r="G17" s="68"/>
      <c r="H17" s="68"/>
      <c r="K17" s="73"/>
      <c r="N17" s="61">
        <v>28</v>
      </c>
      <c r="O17" s="45" t="s">
        <v>718</v>
      </c>
      <c r="P17" s="40">
        <v>1495812</v>
      </c>
      <c r="Q17" s="40">
        <v>4316011</v>
      </c>
      <c r="R17" s="40">
        <v>8979505</v>
      </c>
      <c r="S17" s="40">
        <v>4602532</v>
      </c>
      <c r="T17" s="40">
        <v>2606052</v>
      </c>
      <c r="U17" s="40">
        <v>6935684</v>
      </c>
      <c r="V17" s="40">
        <v>2221831</v>
      </c>
      <c r="W17" s="40">
        <v>1339405</v>
      </c>
      <c r="X17" s="40">
        <v>4717887</v>
      </c>
      <c r="Y17" s="40" t="s">
        <v>715</v>
      </c>
      <c r="Z17" s="56">
        <v>37214719</v>
      </c>
    </row>
    <row r="18" spans="1:26" ht="22.5">
      <c r="A18">
        <v>1967</v>
      </c>
      <c r="B18" s="24">
        <v>100196</v>
      </c>
      <c r="C18" s="68">
        <f t="shared" si="1"/>
        <v>218091756</v>
      </c>
      <c r="D18">
        <f t="shared" si="0"/>
        <v>2489.6319178082194</v>
      </c>
      <c r="E18" s="75">
        <v>85808</v>
      </c>
      <c r="F18" s="68"/>
      <c r="G18" s="68"/>
      <c r="H18" s="68"/>
      <c r="K18" s="73"/>
      <c r="N18" s="58" t="s">
        <v>724</v>
      </c>
      <c r="O18" s="45" t="s">
        <v>720</v>
      </c>
      <c r="P18" s="40" t="s">
        <v>715</v>
      </c>
      <c r="Q18" s="40" t="s">
        <v>715</v>
      </c>
      <c r="R18" s="40" t="s">
        <v>715</v>
      </c>
      <c r="S18" s="40" t="s">
        <v>715</v>
      </c>
      <c r="T18" s="40">
        <v>181287</v>
      </c>
      <c r="U18" s="40" t="s">
        <v>715</v>
      </c>
      <c r="V18" s="40" t="s">
        <v>715</v>
      </c>
      <c r="W18" s="40">
        <v>528864</v>
      </c>
      <c r="X18" s="40" t="s">
        <v>715</v>
      </c>
      <c r="Y18" s="40" t="s">
        <v>715</v>
      </c>
      <c r="Z18" s="56">
        <v>710151</v>
      </c>
    </row>
    <row r="19" spans="1:26">
      <c r="A19">
        <v>1968</v>
      </c>
      <c r="B19" s="24">
        <v>101331</v>
      </c>
      <c r="C19" s="68">
        <f t="shared" si="1"/>
        <v>241859759</v>
      </c>
      <c r="D19">
        <f t="shared" si="0"/>
        <v>2760.9561529680363</v>
      </c>
      <c r="E19" s="75">
        <v>86981</v>
      </c>
      <c r="F19" s="68"/>
      <c r="G19" s="68"/>
      <c r="H19" s="68"/>
      <c r="K19" s="73"/>
      <c r="N19" s="55"/>
      <c r="O19" s="45" t="s">
        <v>721</v>
      </c>
      <c r="P19" s="40">
        <v>788415</v>
      </c>
      <c r="Q19" s="40">
        <v>1009726</v>
      </c>
      <c r="R19" s="40">
        <v>1640749</v>
      </c>
      <c r="S19" s="40">
        <v>1126002</v>
      </c>
      <c r="T19" s="40">
        <v>207072</v>
      </c>
      <c r="U19" s="40">
        <v>374135</v>
      </c>
      <c r="V19" s="40">
        <v>725228</v>
      </c>
      <c r="W19" s="40">
        <v>69608</v>
      </c>
      <c r="X19" s="40">
        <v>1694628</v>
      </c>
      <c r="Y19" s="40" t="s">
        <v>715</v>
      </c>
      <c r="Z19" s="56">
        <v>7635563</v>
      </c>
    </row>
    <row r="20" spans="1:26">
      <c r="A20">
        <v>1969</v>
      </c>
      <c r="B20" s="24">
        <v>102536</v>
      </c>
      <c r="C20" s="68">
        <f t="shared" si="1"/>
        <v>279844033</v>
      </c>
      <c r="D20">
        <f t="shared" si="0"/>
        <v>3194.566586757991</v>
      </c>
      <c r="E20" s="75">
        <v>88239</v>
      </c>
      <c r="F20" s="68"/>
      <c r="G20" s="68"/>
      <c r="H20" s="68"/>
      <c r="K20" s="73"/>
      <c r="N20" s="59"/>
      <c r="O20" s="47" t="s">
        <v>722</v>
      </c>
      <c r="P20" s="41">
        <v>2284227</v>
      </c>
      <c r="Q20" s="41">
        <v>5325737</v>
      </c>
      <c r="R20" s="41">
        <v>10620254</v>
      </c>
      <c r="S20" s="41">
        <v>5728534</v>
      </c>
      <c r="T20" s="41">
        <v>2994411</v>
      </c>
      <c r="U20" s="41">
        <v>7309819</v>
      </c>
      <c r="V20" s="41">
        <v>2947059</v>
      </c>
      <c r="W20" s="41">
        <v>1593724</v>
      </c>
      <c r="X20" s="41">
        <v>6412515</v>
      </c>
      <c r="Y20" s="41" t="s">
        <v>715</v>
      </c>
      <c r="Z20" s="60">
        <v>45216280</v>
      </c>
    </row>
    <row r="21" spans="1:26" ht="24">
      <c r="A21">
        <v>1970</v>
      </c>
      <c r="B21" s="24">
        <v>104665</v>
      </c>
      <c r="C21" s="68">
        <f t="shared" si="1"/>
        <v>319700726</v>
      </c>
      <c r="D21">
        <f t="shared" si="0"/>
        <v>3649.5516666666663</v>
      </c>
      <c r="E21" s="75">
        <v>90077</v>
      </c>
      <c r="F21" s="68"/>
      <c r="G21" s="68"/>
      <c r="H21" s="68"/>
      <c r="K21" s="73"/>
      <c r="N21" s="53"/>
      <c r="O21" s="44" t="s">
        <v>714</v>
      </c>
      <c r="P21" s="39">
        <v>314980</v>
      </c>
      <c r="Q21" s="39">
        <v>733359</v>
      </c>
      <c r="R21" s="39">
        <v>2297408</v>
      </c>
      <c r="S21" s="39">
        <v>864394</v>
      </c>
      <c r="T21" s="39">
        <v>230979</v>
      </c>
      <c r="U21" s="39">
        <v>1421155</v>
      </c>
      <c r="V21" s="39">
        <v>488965</v>
      </c>
      <c r="W21" s="39">
        <v>254769</v>
      </c>
      <c r="X21" s="39">
        <v>763317</v>
      </c>
      <c r="Y21" s="39" t="s">
        <v>715</v>
      </c>
      <c r="Z21" s="54">
        <v>7369326</v>
      </c>
    </row>
    <row r="22" spans="1:26" ht="22.5">
      <c r="A22">
        <v>1971</v>
      </c>
      <c r="B22" s="24">
        <v>106100</v>
      </c>
      <c r="C22" s="68">
        <f t="shared" si="1"/>
        <v>345832294</v>
      </c>
      <c r="D22">
        <f t="shared" si="0"/>
        <v>3947.8572374429218</v>
      </c>
      <c r="E22" s="75">
        <v>90172</v>
      </c>
      <c r="F22" s="68"/>
      <c r="G22" s="68"/>
      <c r="H22" s="68"/>
      <c r="K22" s="73"/>
      <c r="N22" s="55"/>
      <c r="O22" s="45" t="s">
        <v>716</v>
      </c>
      <c r="P22" s="40">
        <v>1253354</v>
      </c>
      <c r="Q22" s="40">
        <v>3729140</v>
      </c>
      <c r="R22" s="40">
        <v>7443715</v>
      </c>
      <c r="S22" s="40">
        <v>4229255</v>
      </c>
      <c r="T22" s="40">
        <v>2530154</v>
      </c>
      <c r="U22" s="40">
        <v>5874307</v>
      </c>
      <c r="V22" s="40">
        <v>1928641</v>
      </c>
      <c r="W22" s="40">
        <v>1113116</v>
      </c>
      <c r="X22" s="40">
        <v>4044665</v>
      </c>
      <c r="Y22" s="40" t="s">
        <v>715</v>
      </c>
      <c r="Z22" s="56">
        <v>32146347</v>
      </c>
    </row>
    <row r="23" spans="1:26" ht="24">
      <c r="A23">
        <v>1972</v>
      </c>
      <c r="B23" s="24">
        <v>107595</v>
      </c>
      <c r="C23" s="68">
        <f t="shared" si="1"/>
        <v>384473388</v>
      </c>
      <c r="D23">
        <f t="shared" si="0"/>
        <v>4388.9656164383559</v>
      </c>
      <c r="E23" s="75">
        <v>90928</v>
      </c>
      <c r="F23" s="68"/>
      <c r="G23" s="68"/>
      <c r="H23" s="68"/>
      <c r="K23" s="73"/>
      <c r="N23" s="61">
        <v>29</v>
      </c>
      <c r="O23" s="45" t="s">
        <v>718</v>
      </c>
      <c r="P23" s="40">
        <v>1568334</v>
      </c>
      <c r="Q23" s="40">
        <v>4462499</v>
      </c>
      <c r="R23" s="40">
        <v>9741123</v>
      </c>
      <c r="S23" s="40">
        <v>5093649</v>
      </c>
      <c r="T23" s="40">
        <v>2761133</v>
      </c>
      <c r="U23" s="40">
        <v>7295462</v>
      </c>
      <c r="V23" s="40">
        <v>2417606</v>
      </c>
      <c r="W23" s="40">
        <v>1367885</v>
      </c>
      <c r="X23" s="40">
        <v>4807982</v>
      </c>
      <c r="Y23" s="40" t="s">
        <v>715</v>
      </c>
      <c r="Z23" s="56">
        <v>39515673</v>
      </c>
    </row>
    <row r="24" spans="1:26" ht="22.5">
      <c r="A24">
        <v>1973</v>
      </c>
      <c r="B24" s="24">
        <v>109104</v>
      </c>
      <c r="C24" s="68">
        <f t="shared" si="1"/>
        <v>421768164</v>
      </c>
      <c r="D24">
        <f t="shared" si="0"/>
        <v>4814.705068493151</v>
      </c>
      <c r="E24" s="75">
        <v>91767</v>
      </c>
      <c r="F24" s="68"/>
      <c r="G24" s="68"/>
      <c r="H24" s="68"/>
      <c r="K24" s="73"/>
      <c r="N24" s="58" t="s">
        <v>725</v>
      </c>
      <c r="O24" s="45" t="s">
        <v>720</v>
      </c>
      <c r="P24" s="40" t="s">
        <v>715</v>
      </c>
      <c r="Q24" s="40" t="s">
        <v>715</v>
      </c>
      <c r="R24" s="40" t="s">
        <v>715</v>
      </c>
      <c r="S24" s="40" t="s">
        <v>715</v>
      </c>
      <c r="T24" s="40">
        <v>59894</v>
      </c>
      <c r="U24" s="40" t="s">
        <v>715</v>
      </c>
      <c r="V24" s="40" t="s">
        <v>715</v>
      </c>
      <c r="W24" s="40">
        <v>574786</v>
      </c>
      <c r="X24" s="40" t="s">
        <v>715</v>
      </c>
      <c r="Y24" s="40" t="s">
        <v>715</v>
      </c>
      <c r="Z24" s="56">
        <v>634680</v>
      </c>
    </row>
    <row r="25" spans="1:26">
      <c r="A25">
        <v>1974</v>
      </c>
      <c r="B25" s="24">
        <v>110573</v>
      </c>
      <c r="C25" s="68">
        <f t="shared" si="1"/>
        <v>415935829</v>
      </c>
      <c r="D25">
        <f t="shared" si="0"/>
        <v>4748.1259018264836</v>
      </c>
      <c r="E25" s="75">
        <v>92641</v>
      </c>
      <c r="F25" s="68"/>
      <c r="G25" s="68"/>
      <c r="H25" s="68"/>
      <c r="K25" s="73"/>
      <c r="N25" s="55"/>
      <c r="O25" s="45" t="s">
        <v>721</v>
      </c>
      <c r="P25" s="40">
        <v>802751</v>
      </c>
      <c r="Q25" s="40">
        <v>1054507</v>
      </c>
      <c r="R25" s="40">
        <v>1778957</v>
      </c>
      <c r="S25" s="40">
        <v>1206468</v>
      </c>
      <c r="T25" s="40">
        <v>267413</v>
      </c>
      <c r="U25" s="40">
        <v>402046</v>
      </c>
      <c r="V25" s="40">
        <v>755289</v>
      </c>
      <c r="W25" s="40">
        <v>75733</v>
      </c>
      <c r="X25" s="40">
        <v>1814871</v>
      </c>
      <c r="Y25" s="40" t="s">
        <v>715</v>
      </c>
      <c r="Z25" s="56">
        <v>8158035</v>
      </c>
    </row>
    <row r="26" spans="1:26">
      <c r="A26">
        <v>1975</v>
      </c>
      <c r="B26" s="24">
        <v>111940</v>
      </c>
      <c r="C26" s="68">
        <f t="shared" si="1"/>
        <v>428335235</v>
      </c>
      <c r="D26">
        <f t="shared" si="0"/>
        <v>4889.6716324200925</v>
      </c>
      <c r="E26" s="75">
        <v>94302</v>
      </c>
      <c r="F26" s="68"/>
      <c r="G26" s="68"/>
      <c r="H26" s="68"/>
      <c r="K26" s="73"/>
      <c r="N26" s="59"/>
      <c r="O26" s="47" t="s">
        <v>722</v>
      </c>
      <c r="P26" s="41">
        <v>2371085</v>
      </c>
      <c r="Q26" s="41">
        <v>5517006</v>
      </c>
      <c r="R26" s="41">
        <v>11520080</v>
      </c>
      <c r="S26" s="41">
        <v>6300117</v>
      </c>
      <c r="T26" s="41">
        <v>3088440</v>
      </c>
      <c r="U26" s="41">
        <v>7697508</v>
      </c>
      <c r="V26" s="41">
        <v>3172895</v>
      </c>
      <c r="W26" s="41">
        <v>1713819</v>
      </c>
      <c r="X26" s="41">
        <v>6622853</v>
      </c>
      <c r="Y26" s="41" t="s">
        <v>715</v>
      </c>
      <c r="Z26" s="60">
        <v>48003803</v>
      </c>
    </row>
    <row r="27" spans="1:26" ht="24">
      <c r="A27">
        <v>1976</v>
      </c>
      <c r="B27" s="24">
        <v>113094</v>
      </c>
      <c r="C27" s="68">
        <f t="shared" si="1"/>
        <v>459466752</v>
      </c>
      <c r="D27">
        <f t="shared" si="0"/>
        <v>5245.0542465753433</v>
      </c>
      <c r="E27" s="75">
        <v>94287</v>
      </c>
      <c r="F27" s="68"/>
      <c r="G27" s="68"/>
      <c r="H27" s="68"/>
      <c r="K27" s="73"/>
      <c r="N27" s="53"/>
      <c r="O27" s="44" t="s">
        <v>714</v>
      </c>
      <c r="P27" s="39">
        <v>328341</v>
      </c>
      <c r="Q27" s="39">
        <v>786498</v>
      </c>
      <c r="R27" s="39">
        <v>2448246</v>
      </c>
      <c r="S27" s="39">
        <v>909499</v>
      </c>
      <c r="T27" s="39">
        <v>241136</v>
      </c>
      <c r="U27" s="39">
        <v>1497694</v>
      </c>
      <c r="V27" s="39">
        <v>499885</v>
      </c>
      <c r="W27" s="39">
        <v>260198</v>
      </c>
      <c r="X27" s="39">
        <v>787069</v>
      </c>
      <c r="Y27" s="39" t="s">
        <v>715</v>
      </c>
      <c r="Z27" s="54">
        <v>7758566</v>
      </c>
    </row>
    <row r="28" spans="1:26" ht="22.5">
      <c r="A28">
        <v>1977</v>
      </c>
      <c r="B28" s="24">
        <v>114165</v>
      </c>
      <c r="C28" s="68">
        <f t="shared" si="1"/>
        <v>478752168</v>
      </c>
      <c r="D28">
        <f t="shared" si="0"/>
        <v>5465.2073972602748</v>
      </c>
      <c r="E28" s="75">
        <v>95181</v>
      </c>
      <c r="F28" s="68"/>
      <c r="G28" s="68"/>
      <c r="H28" s="68"/>
      <c r="K28" s="73"/>
      <c r="N28" s="55"/>
      <c r="O28" s="45" t="s">
        <v>716</v>
      </c>
      <c r="P28" s="40">
        <v>1318148</v>
      </c>
      <c r="Q28" s="40">
        <v>4390535</v>
      </c>
      <c r="R28" s="40">
        <v>8433762</v>
      </c>
      <c r="S28" s="40">
        <v>4837211</v>
      </c>
      <c r="T28" s="40">
        <v>2960566</v>
      </c>
      <c r="U28" s="40">
        <v>6551465</v>
      </c>
      <c r="V28" s="40">
        <v>2181316</v>
      </c>
      <c r="W28" s="40">
        <v>1233049</v>
      </c>
      <c r="X28" s="40">
        <v>4219531</v>
      </c>
      <c r="Y28" s="40" t="s">
        <v>715</v>
      </c>
      <c r="Z28" s="56">
        <v>36125583</v>
      </c>
    </row>
    <row r="29" spans="1:26" ht="24">
      <c r="A29">
        <v>1978</v>
      </c>
      <c r="B29" s="24">
        <v>115190</v>
      </c>
      <c r="C29" s="68">
        <f t="shared" si="1"/>
        <v>504255226</v>
      </c>
      <c r="D29">
        <f t="shared" si="0"/>
        <v>5756.338196347032</v>
      </c>
      <c r="E29" s="75">
        <v>96156</v>
      </c>
      <c r="F29" s="68"/>
      <c r="G29" s="68"/>
      <c r="H29" s="68"/>
      <c r="K29" s="73"/>
      <c r="N29" s="61">
        <v>30</v>
      </c>
      <c r="O29" s="45" t="s">
        <v>718</v>
      </c>
      <c r="P29" s="40">
        <v>1646489</v>
      </c>
      <c r="Q29" s="40">
        <v>5177033</v>
      </c>
      <c r="R29" s="40">
        <v>10882008</v>
      </c>
      <c r="S29" s="40">
        <v>5746710</v>
      </c>
      <c r="T29" s="40">
        <v>3201702</v>
      </c>
      <c r="U29" s="40">
        <v>8049159</v>
      </c>
      <c r="V29" s="40">
        <v>2681201</v>
      </c>
      <c r="W29" s="40">
        <v>1493247</v>
      </c>
      <c r="X29" s="40">
        <v>5006600</v>
      </c>
      <c r="Y29" s="40" t="s">
        <v>715</v>
      </c>
      <c r="Z29" s="56">
        <v>43884149</v>
      </c>
    </row>
    <row r="30" spans="1:26" ht="22.5">
      <c r="A30">
        <v>1979</v>
      </c>
      <c r="B30" s="24">
        <v>116155</v>
      </c>
      <c r="C30" s="68">
        <f t="shared" si="1"/>
        <v>529069918</v>
      </c>
      <c r="D30">
        <f t="shared" si="0"/>
        <v>6039.6109360730588</v>
      </c>
      <c r="E30" s="75">
        <v>97182</v>
      </c>
      <c r="F30" s="68"/>
      <c r="G30" s="68"/>
      <c r="H30" s="68"/>
      <c r="K30" s="73"/>
      <c r="N30" s="58" t="s">
        <v>726</v>
      </c>
      <c r="O30" s="45" t="s">
        <v>720</v>
      </c>
      <c r="P30" s="40" t="s">
        <v>715</v>
      </c>
      <c r="Q30" s="40" t="s">
        <v>715</v>
      </c>
      <c r="R30" s="40" t="s">
        <v>715</v>
      </c>
      <c r="S30" s="40" t="s">
        <v>715</v>
      </c>
      <c r="T30" s="40">
        <v>74983</v>
      </c>
      <c r="U30" s="40" t="s">
        <v>715</v>
      </c>
      <c r="V30" s="40" t="s">
        <v>715</v>
      </c>
      <c r="W30" s="40">
        <v>634942</v>
      </c>
      <c r="X30" s="40" t="s">
        <v>715</v>
      </c>
      <c r="Y30" s="40" t="s">
        <v>715</v>
      </c>
      <c r="Z30" s="56">
        <v>709925</v>
      </c>
    </row>
    <row r="31" spans="1:26">
      <c r="A31">
        <v>1980</v>
      </c>
      <c r="B31" s="24">
        <v>117060</v>
      </c>
      <c r="C31" s="68">
        <f t="shared" si="1"/>
        <v>520250640</v>
      </c>
      <c r="D31">
        <f t="shared" si="0"/>
        <v>5938.9342465753425</v>
      </c>
      <c r="E31" s="75">
        <v>99209</v>
      </c>
      <c r="F31" s="68"/>
      <c r="G31" s="68"/>
      <c r="H31" s="68"/>
      <c r="K31" s="73"/>
      <c r="N31" s="55"/>
      <c r="O31" s="45" t="s">
        <v>721</v>
      </c>
      <c r="P31" s="40">
        <v>848542</v>
      </c>
      <c r="Q31" s="40">
        <v>1177792</v>
      </c>
      <c r="R31" s="40">
        <v>1902450</v>
      </c>
      <c r="S31" s="40">
        <v>1242489</v>
      </c>
      <c r="T31" s="40">
        <v>364003</v>
      </c>
      <c r="U31" s="40">
        <v>474376</v>
      </c>
      <c r="V31" s="40">
        <v>826970</v>
      </c>
      <c r="W31" s="40">
        <v>98044</v>
      </c>
      <c r="X31" s="40">
        <v>1973056</v>
      </c>
      <c r="Y31" s="40" t="s">
        <v>715</v>
      </c>
      <c r="Z31" s="56">
        <v>8907722</v>
      </c>
    </row>
    <row r="32" spans="1:26">
      <c r="A32">
        <v>1981</v>
      </c>
      <c r="B32" s="24">
        <v>117902</v>
      </c>
      <c r="C32" s="68">
        <f t="shared" si="1"/>
        <v>522661415</v>
      </c>
      <c r="D32">
        <f t="shared" si="0"/>
        <v>5966.4545091324198</v>
      </c>
      <c r="E32" s="75">
        <v>99036</v>
      </c>
      <c r="F32" s="68"/>
      <c r="G32" s="68"/>
      <c r="H32" s="68"/>
      <c r="K32" s="73"/>
      <c r="N32" s="59"/>
      <c r="O32" s="47" t="s">
        <v>722</v>
      </c>
      <c r="P32" s="41">
        <v>2495031</v>
      </c>
      <c r="Q32" s="41">
        <v>6354825</v>
      </c>
      <c r="R32" s="41">
        <v>12784458</v>
      </c>
      <c r="S32" s="41">
        <v>6989199</v>
      </c>
      <c r="T32" s="41">
        <v>3640688</v>
      </c>
      <c r="U32" s="41">
        <v>8523535</v>
      </c>
      <c r="V32" s="41">
        <v>3508171</v>
      </c>
      <c r="W32" s="41">
        <v>1868313</v>
      </c>
      <c r="X32" s="41">
        <v>6979656</v>
      </c>
      <c r="Y32" s="41" t="s">
        <v>715</v>
      </c>
      <c r="Z32" s="60">
        <v>53143876</v>
      </c>
    </row>
    <row r="33" spans="1:26" ht="24">
      <c r="A33">
        <v>1982</v>
      </c>
      <c r="B33" s="24">
        <v>118728</v>
      </c>
      <c r="C33" s="68">
        <f t="shared" si="1"/>
        <v>521731175</v>
      </c>
      <c r="D33">
        <f t="shared" si="0"/>
        <v>5955.835331050228</v>
      </c>
      <c r="E33" s="75">
        <v>100196</v>
      </c>
      <c r="F33" s="68"/>
      <c r="G33" s="68"/>
      <c r="H33" s="68"/>
      <c r="K33" s="73"/>
      <c r="N33" s="53"/>
      <c r="O33" s="44" t="s">
        <v>714</v>
      </c>
      <c r="P33" s="39">
        <v>352990</v>
      </c>
      <c r="Q33" s="39">
        <v>819234</v>
      </c>
      <c r="R33" s="39">
        <v>2646796</v>
      </c>
      <c r="S33" s="39">
        <v>994182</v>
      </c>
      <c r="T33" s="39">
        <v>258885</v>
      </c>
      <c r="U33" s="39">
        <v>1620436</v>
      </c>
      <c r="V33" s="39">
        <v>537630</v>
      </c>
      <c r="W33" s="39">
        <v>277835</v>
      </c>
      <c r="X33" s="39">
        <v>832547</v>
      </c>
      <c r="Y33" s="39" t="s">
        <v>715</v>
      </c>
      <c r="Z33" s="54">
        <v>8340535</v>
      </c>
    </row>
    <row r="34" spans="1:26" ht="22.5">
      <c r="A34">
        <v>1983</v>
      </c>
      <c r="B34" s="24">
        <v>119536</v>
      </c>
      <c r="C34" s="68">
        <f t="shared" si="1"/>
        <v>553052361</v>
      </c>
      <c r="D34">
        <f t="shared" si="0"/>
        <v>6313.3831164383564</v>
      </c>
      <c r="E34" s="75">
        <v>101331</v>
      </c>
      <c r="F34" s="68"/>
      <c r="G34" s="68"/>
      <c r="H34" s="68"/>
      <c r="K34" s="73"/>
      <c r="N34" s="55"/>
      <c r="O34" s="45" t="s">
        <v>716</v>
      </c>
      <c r="P34" s="40">
        <v>1581372</v>
      </c>
      <c r="Q34" s="40">
        <v>5191256</v>
      </c>
      <c r="R34" s="40">
        <v>9826759</v>
      </c>
      <c r="S34" s="40">
        <v>5891945</v>
      </c>
      <c r="T34" s="40">
        <v>3468065</v>
      </c>
      <c r="U34" s="40">
        <v>7850583</v>
      </c>
      <c r="V34" s="40">
        <v>2688944</v>
      </c>
      <c r="W34" s="40">
        <v>1481522</v>
      </c>
      <c r="X34" s="40">
        <v>4888563</v>
      </c>
      <c r="Y34" s="40" t="s">
        <v>715</v>
      </c>
      <c r="Z34" s="56">
        <v>42869009</v>
      </c>
    </row>
    <row r="35" spans="1:26" ht="24">
      <c r="A35">
        <v>1984</v>
      </c>
      <c r="B35" s="24">
        <v>120305</v>
      </c>
      <c r="C35" s="68">
        <f t="shared" si="1"/>
        <v>580749714</v>
      </c>
      <c r="D35">
        <f t="shared" si="0"/>
        <v>6629.56294520548</v>
      </c>
      <c r="E35" s="75">
        <v>102536</v>
      </c>
      <c r="F35" s="68"/>
      <c r="G35" s="68"/>
      <c r="H35" s="68"/>
      <c r="K35" s="73"/>
      <c r="N35" s="61">
        <v>31</v>
      </c>
      <c r="O35" s="45" t="s">
        <v>718</v>
      </c>
      <c r="P35" s="40">
        <v>1934362</v>
      </c>
      <c r="Q35" s="40">
        <v>6010490</v>
      </c>
      <c r="R35" s="40">
        <v>12473555</v>
      </c>
      <c r="S35" s="40">
        <v>6886127</v>
      </c>
      <c r="T35" s="40">
        <v>3726950</v>
      </c>
      <c r="U35" s="40">
        <v>9471019</v>
      </c>
      <c r="V35" s="40">
        <v>3226574</v>
      </c>
      <c r="W35" s="40">
        <v>1759357</v>
      </c>
      <c r="X35" s="40">
        <v>5721110</v>
      </c>
      <c r="Y35" s="40" t="s">
        <v>715</v>
      </c>
      <c r="Z35" s="56">
        <v>51209544</v>
      </c>
    </row>
    <row r="36" spans="1:26" ht="22.5">
      <c r="A36">
        <v>1985</v>
      </c>
      <c r="B36" s="24">
        <v>121049</v>
      </c>
      <c r="C36" s="68">
        <f t="shared" si="1"/>
        <v>599306223</v>
      </c>
      <c r="D36">
        <f t="shared" si="0"/>
        <v>6841.3952397260282</v>
      </c>
      <c r="E36" s="75">
        <v>104665</v>
      </c>
      <c r="F36" s="68"/>
      <c r="G36" s="68"/>
      <c r="H36" s="68"/>
      <c r="K36" s="73"/>
      <c r="N36" s="58" t="s">
        <v>727</v>
      </c>
      <c r="O36" s="45" t="s">
        <v>720</v>
      </c>
      <c r="P36" s="40" t="s">
        <v>715</v>
      </c>
      <c r="Q36" s="40" t="s">
        <v>715</v>
      </c>
      <c r="R36" s="40" t="s">
        <v>715</v>
      </c>
      <c r="S36" s="40" t="s">
        <v>715</v>
      </c>
      <c r="T36" s="40">
        <v>46756</v>
      </c>
      <c r="U36" s="40" t="s">
        <v>715</v>
      </c>
      <c r="V36" s="40" t="s">
        <v>715</v>
      </c>
      <c r="W36" s="40">
        <v>771492</v>
      </c>
      <c r="X36" s="40">
        <v>2775</v>
      </c>
      <c r="Y36" s="40" t="s">
        <v>715</v>
      </c>
      <c r="Z36" s="56">
        <v>821023</v>
      </c>
    </row>
    <row r="37" spans="1:26">
      <c r="A37">
        <v>1986</v>
      </c>
      <c r="B37" s="24">
        <v>121660</v>
      </c>
      <c r="C37" s="68">
        <f t="shared" si="1"/>
        <v>601808635</v>
      </c>
      <c r="D37">
        <f t="shared" si="0"/>
        <v>6869.9615867579905</v>
      </c>
      <c r="E37" s="75">
        <v>106100</v>
      </c>
      <c r="F37" s="68"/>
      <c r="G37" s="68"/>
      <c r="H37" s="68"/>
      <c r="K37" s="73"/>
      <c r="N37" s="55"/>
      <c r="O37" s="45" t="s">
        <v>721</v>
      </c>
      <c r="P37" s="40">
        <v>845491</v>
      </c>
      <c r="Q37" s="40">
        <v>1061596</v>
      </c>
      <c r="R37" s="40">
        <v>2049644</v>
      </c>
      <c r="S37" s="40">
        <v>1325364</v>
      </c>
      <c r="T37" s="40">
        <v>401903</v>
      </c>
      <c r="U37" s="40">
        <v>484265</v>
      </c>
      <c r="V37" s="40">
        <v>922680</v>
      </c>
      <c r="W37" s="40">
        <v>125091</v>
      </c>
      <c r="X37" s="40">
        <v>2169854</v>
      </c>
      <c r="Y37" s="40" t="s">
        <v>715</v>
      </c>
      <c r="Z37" s="56">
        <v>9385888</v>
      </c>
    </row>
    <row r="38" spans="1:26">
      <c r="A38">
        <v>1987</v>
      </c>
      <c r="B38" s="24">
        <v>122239</v>
      </c>
      <c r="C38" s="68">
        <f t="shared" si="1"/>
        <v>638127686</v>
      </c>
      <c r="D38">
        <f t="shared" si="0"/>
        <v>7284.5626255707766</v>
      </c>
      <c r="E38" s="75">
        <v>107595</v>
      </c>
      <c r="F38" s="68"/>
      <c r="G38" s="68"/>
      <c r="H38" s="68"/>
      <c r="K38" s="73"/>
      <c r="N38" s="59"/>
      <c r="O38" s="47" t="s">
        <v>722</v>
      </c>
      <c r="P38" s="41">
        <v>2779853</v>
      </c>
      <c r="Q38" s="41">
        <v>7072086</v>
      </c>
      <c r="R38" s="41">
        <v>14523199</v>
      </c>
      <c r="S38" s="41">
        <v>8211491</v>
      </c>
      <c r="T38" s="41">
        <v>4175609</v>
      </c>
      <c r="U38" s="41">
        <v>9955284</v>
      </c>
      <c r="V38" s="41">
        <v>4149254</v>
      </c>
      <c r="W38" s="41">
        <v>2206814</v>
      </c>
      <c r="X38" s="41">
        <v>7893739</v>
      </c>
      <c r="Y38" s="41" t="s">
        <v>715</v>
      </c>
      <c r="Z38" s="60">
        <v>60967329</v>
      </c>
    </row>
    <row r="39" spans="1:26" ht="24">
      <c r="A39">
        <v>1988</v>
      </c>
      <c r="B39" s="24">
        <v>122745</v>
      </c>
      <c r="C39" s="68">
        <f t="shared" si="1"/>
        <v>672316915</v>
      </c>
      <c r="D39">
        <f t="shared" si="0"/>
        <v>7674.8506278538807</v>
      </c>
      <c r="E39" s="75">
        <v>109104</v>
      </c>
      <c r="F39" s="68"/>
      <c r="G39" s="68"/>
      <c r="H39" s="68"/>
      <c r="K39" s="73"/>
      <c r="N39" s="53"/>
      <c r="O39" s="44" t="s">
        <v>714</v>
      </c>
      <c r="P39" s="39">
        <v>381878</v>
      </c>
      <c r="Q39" s="39">
        <v>862516</v>
      </c>
      <c r="R39" s="39">
        <v>2929348</v>
      </c>
      <c r="S39" s="39">
        <v>1093093</v>
      </c>
      <c r="T39" s="39">
        <v>273112</v>
      </c>
      <c r="U39" s="39">
        <v>1792204</v>
      </c>
      <c r="V39" s="39">
        <v>596473</v>
      </c>
      <c r="W39" s="39">
        <v>299811</v>
      </c>
      <c r="X39" s="39">
        <v>903754</v>
      </c>
      <c r="Y39" s="39" t="s">
        <v>715</v>
      </c>
      <c r="Z39" s="54">
        <v>9132189</v>
      </c>
    </row>
    <row r="40" spans="1:26" ht="22.5">
      <c r="A40">
        <v>1989</v>
      </c>
      <c r="B40" s="24">
        <v>123205</v>
      </c>
      <c r="C40" s="68">
        <f t="shared" si="1"/>
        <v>713896780</v>
      </c>
      <c r="D40">
        <f t="shared" si="0"/>
        <v>8149.5066210045661</v>
      </c>
      <c r="E40" s="75">
        <v>110573</v>
      </c>
      <c r="F40" s="68"/>
      <c r="G40" s="68"/>
      <c r="H40" s="68"/>
      <c r="K40" s="73"/>
      <c r="N40" s="55"/>
      <c r="O40" s="45" t="s">
        <v>716</v>
      </c>
      <c r="P40" s="40">
        <v>1802048</v>
      </c>
      <c r="Q40" s="40">
        <v>6109554</v>
      </c>
      <c r="R40" s="40">
        <v>11344237</v>
      </c>
      <c r="S40" s="40">
        <v>6604965</v>
      </c>
      <c r="T40" s="40">
        <v>4067495</v>
      </c>
      <c r="U40" s="40">
        <v>8862288</v>
      </c>
      <c r="V40" s="40">
        <v>3042450</v>
      </c>
      <c r="W40" s="40">
        <v>1764508</v>
      </c>
      <c r="X40" s="40">
        <v>5619803</v>
      </c>
      <c r="Y40" s="40" t="s">
        <v>715</v>
      </c>
      <c r="Z40" s="56">
        <v>49217348</v>
      </c>
    </row>
    <row r="41" spans="1:26" ht="24">
      <c r="A41">
        <v>1990</v>
      </c>
      <c r="B41" s="24">
        <v>123611</v>
      </c>
      <c r="C41" s="68">
        <f t="shared" si="1"/>
        <v>765568692</v>
      </c>
      <c r="D41">
        <f t="shared" si="0"/>
        <v>8739.3686301369853</v>
      </c>
      <c r="E41" s="75">
        <v>111940</v>
      </c>
      <c r="F41" s="68"/>
      <c r="G41" s="68"/>
      <c r="H41" s="68"/>
      <c r="K41" s="73"/>
      <c r="N41" s="61">
        <v>32</v>
      </c>
      <c r="O41" s="45" t="s">
        <v>718</v>
      </c>
      <c r="P41" s="40">
        <v>2183926</v>
      </c>
      <c r="Q41" s="40">
        <v>6972070</v>
      </c>
      <c r="R41" s="40">
        <v>14273585</v>
      </c>
      <c r="S41" s="40">
        <v>7698058</v>
      </c>
      <c r="T41" s="40">
        <v>4340607</v>
      </c>
      <c r="U41" s="40">
        <v>10654492</v>
      </c>
      <c r="V41" s="40">
        <v>3638923</v>
      </c>
      <c r="W41" s="40">
        <v>2064319</v>
      </c>
      <c r="X41" s="40">
        <v>6523557</v>
      </c>
      <c r="Y41" s="40" t="s">
        <v>715</v>
      </c>
      <c r="Z41" s="56">
        <v>58349537</v>
      </c>
    </row>
    <row r="42" spans="1:26" ht="22.5">
      <c r="A42">
        <v>1991</v>
      </c>
      <c r="B42" s="24">
        <v>124101</v>
      </c>
      <c r="C42" s="68">
        <f t="shared" si="1"/>
        <v>789888423</v>
      </c>
      <c r="D42">
        <f t="shared" si="0"/>
        <v>9016.9911301369866</v>
      </c>
      <c r="E42" s="75">
        <v>113094</v>
      </c>
      <c r="F42" s="68"/>
      <c r="G42" s="68"/>
      <c r="H42" s="68"/>
      <c r="K42" s="73"/>
      <c r="N42" s="58" t="s">
        <v>728</v>
      </c>
      <c r="O42" s="45" t="s">
        <v>720</v>
      </c>
      <c r="P42" s="40" t="s">
        <v>715</v>
      </c>
      <c r="Q42" s="40" t="s">
        <v>715</v>
      </c>
      <c r="R42" s="40" t="s">
        <v>715</v>
      </c>
      <c r="S42" s="40" t="s">
        <v>715</v>
      </c>
      <c r="T42" s="40">
        <v>55374</v>
      </c>
      <c r="U42" s="40" t="s">
        <v>715</v>
      </c>
      <c r="V42" s="40" t="s">
        <v>715</v>
      </c>
      <c r="W42" s="40">
        <v>892424</v>
      </c>
      <c r="X42" s="40">
        <v>2868</v>
      </c>
      <c r="Y42" s="40" t="s">
        <v>715</v>
      </c>
      <c r="Z42" s="56">
        <v>950666</v>
      </c>
    </row>
    <row r="43" spans="1:26">
      <c r="A43">
        <v>1992</v>
      </c>
      <c r="B43" s="24">
        <v>124567</v>
      </c>
      <c r="C43" s="68">
        <f t="shared" si="1"/>
        <v>797751779</v>
      </c>
      <c r="D43">
        <f t="shared" si="0"/>
        <v>9106.7554680365301</v>
      </c>
      <c r="E43" s="75">
        <v>114165</v>
      </c>
      <c r="F43" s="68"/>
      <c r="G43" s="68"/>
      <c r="H43" s="68"/>
      <c r="K43" s="73"/>
      <c r="N43" s="55"/>
      <c r="O43" s="45" t="s">
        <v>721</v>
      </c>
      <c r="P43" s="40">
        <v>812846</v>
      </c>
      <c r="Q43" s="40">
        <v>1125667</v>
      </c>
      <c r="R43" s="40">
        <v>1955849</v>
      </c>
      <c r="S43" s="40">
        <v>1296675</v>
      </c>
      <c r="T43" s="40">
        <v>411999</v>
      </c>
      <c r="U43" s="40">
        <v>485455</v>
      </c>
      <c r="V43" s="40">
        <v>910986</v>
      </c>
      <c r="W43" s="40">
        <v>120077</v>
      </c>
      <c r="X43" s="40">
        <v>2118027</v>
      </c>
      <c r="Y43" s="40" t="s">
        <v>715</v>
      </c>
      <c r="Z43" s="56">
        <v>9237581</v>
      </c>
    </row>
    <row r="44" spans="1:26">
      <c r="A44">
        <v>1993</v>
      </c>
      <c r="B44" s="24">
        <v>124938</v>
      </c>
      <c r="C44" s="68">
        <f t="shared" si="1"/>
        <v>804695498</v>
      </c>
      <c r="D44">
        <f t="shared" si="0"/>
        <v>9186.0216666666674</v>
      </c>
      <c r="E44" s="75">
        <v>115190</v>
      </c>
      <c r="F44" s="68"/>
      <c r="G44" s="68"/>
      <c r="H44" s="68"/>
      <c r="K44" s="73"/>
      <c r="N44" s="59"/>
      <c r="O44" s="47" t="s">
        <v>722</v>
      </c>
      <c r="P44" s="41">
        <v>2996772</v>
      </c>
      <c r="Q44" s="41">
        <v>8097737</v>
      </c>
      <c r="R44" s="41">
        <v>16229434</v>
      </c>
      <c r="S44" s="41">
        <v>8994733</v>
      </c>
      <c r="T44" s="41">
        <v>4807980</v>
      </c>
      <c r="U44" s="41">
        <v>11139947</v>
      </c>
      <c r="V44" s="41">
        <v>4549909</v>
      </c>
      <c r="W44" s="41">
        <v>2544499</v>
      </c>
      <c r="X44" s="41">
        <v>8644452</v>
      </c>
      <c r="Y44" s="41" t="s">
        <v>715</v>
      </c>
      <c r="Z44" s="60">
        <v>68005463</v>
      </c>
    </row>
    <row r="45" spans="1:26" ht="24">
      <c r="A45">
        <v>1994</v>
      </c>
      <c r="B45" s="24">
        <v>125265</v>
      </c>
      <c r="C45" s="68">
        <f t="shared" si="1"/>
        <v>858816772</v>
      </c>
      <c r="D45">
        <f t="shared" si="0"/>
        <v>9803.8444292237455</v>
      </c>
      <c r="E45" s="75">
        <v>116155</v>
      </c>
      <c r="F45" s="68"/>
      <c r="G45" s="68"/>
      <c r="H45" s="68"/>
      <c r="K45" s="73"/>
      <c r="N45" s="53"/>
      <c r="O45" s="44" t="s">
        <v>714</v>
      </c>
      <c r="P45" s="39">
        <v>415947</v>
      </c>
      <c r="Q45" s="39">
        <v>910077</v>
      </c>
      <c r="R45" s="39">
        <v>3274795</v>
      </c>
      <c r="S45" s="39">
        <v>1201831</v>
      </c>
      <c r="T45" s="39">
        <v>288996</v>
      </c>
      <c r="U45" s="39">
        <v>1990487</v>
      </c>
      <c r="V45" s="39">
        <v>652012</v>
      </c>
      <c r="W45" s="39">
        <v>324717</v>
      </c>
      <c r="X45" s="39">
        <v>994973</v>
      </c>
      <c r="Y45" s="39" t="s">
        <v>715</v>
      </c>
      <c r="Z45" s="54">
        <v>10053835</v>
      </c>
    </row>
    <row r="46" spans="1:26" ht="22.5">
      <c r="A46">
        <v>1995</v>
      </c>
      <c r="B46" s="24">
        <v>125570</v>
      </c>
      <c r="C46" s="68">
        <f t="shared" si="1"/>
        <v>881559278</v>
      </c>
      <c r="D46">
        <f t="shared" si="0"/>
        <v>10063.462077625572</v>
      </c>
      <c r="E46" s="75">
        <v>117060</v>
      </c>
      <c r="F46" s="68"/>
      <c r="G46" s="68"/>
      <c r="H46" s="68"/>
      <c r="K46" s="73"/>
      <c r="N46" s="55"/>
      <c r="O46" s="45" t="s">
        <v>716</v>
      </c>
      <c r="P46" s="40">
        <v>2070490</v>
      </c>
      <c r="Q46" s="40">
        <v>6940109</v>
      </c>
      <c r="R46" s="40">
        <v>12442205</v>
      </c>
      <c r="S46" s="40">
        <v>6749440</v>
      </c>
      <c r="T46" s="40">
        <v>3904808</v>
      </c>
      <c r="U46" s="40">
        <v>9485186</v>
      </c>
      <c r="V46" s="40">
        <v>3096062</v>
      </c>
      <c r="W46" s="40">
        <v>1920579</v>
      </c>
      <c r="X46" s="40">
        <v>5917743</v>
      </c>
      <c r="Y46" s="40" t="s">
        <v>715</v>
      </c>
      <c r="Z46" s="56">
        <v>52526622</v>
      </c>
    </row>
    <row r="47" spans="1:26" ht="24">
      <c r="A47">
        <v>1996</v>
      </c>
      <c r="B47" s="24">
        <v>125859</v>
      </c>
      <c r="C47" s="68">
        <f t="shared" si="1"/>
        <v>903457362</v>
      </c>
      <c r="D47">
        <f t="shared" si="0"/>
        <v>10313.44020547945</v>
      </c>
      <c r="E47" s="75">
        <v>117902</v>
      </c>
      <c r="F47" s="68"/>
      <c r="G47" s="68"/>
      <c r="H47" s="68"/>
      <c r="K47" s="73"/>
      <c r="N47" s="61">
        <v>33</v>
      </c>
      <c r="O47" s="45" t="s">
        <v>718</v>
      </c>
      <c r="P47" s="40">
        <v>2486437</v>
      </c>
      <c r="Q47" s="40">
        <v>7850186</v>
      </c>
      <c r="R47" s="40">
        <v>15717000</v>
      </c>
      <c r="S47" s="40">
        <v>7951271</v>
      </c>
      <c r="T47" s="40">
        <v>4193804</v>
      </c>
      <c r="U47" s="40">
        <v>11475673</v>
      </c>
      <c r="V47" s="40">
        <v>3748074</v>
      </c>
      <c r="W47" s="40">
        <v>2245296</v>
      </c>
      <c r="X47" s="40">
        <v>6912716</v>
      </c>
      <c r="Y47" s="40" t="s">
        <v>715</v>
      </c>
      <c r="Z47" s="56">
        <v>62580457</v>
      </c>
    </row>
    <row r="48" spans="1:26" ht="22.5">
      <c r="A48">
        <v>1997</v>
      </c>
      <c r="B48" s="24">
        <v>126157</v>
      </c>
      <c r="C48" s="68">
        <f t="shared" si="1"/>
        <v>926457806</v>
      </c>
      <c r="D48">
        <f t="shared" si="0"/>
        <v>10576.002351598174</v>
      </c>
      <c r="E48" s="75">
        <v>118728</v>
      </c>
      <c r="F48" s="68"/>
      <c r="G48" s="68"/>
      <c r="H48" s="68"/>
      <c r="K48" s="73"/>
      <c r="N48" s="58" t="s">
        <v>729</v>
      </c>
      <c r="O48" s="45" t="s">
        <v>720</v>
      </c>
      <c r="P48" s="40" t="s">
        <v>715</v>
      </c>
      <c r="Q48" s="40" t="s">
        <v>715</v>
      </c>
      <c r="R48" s="40" t="s">
        <v>715</v>
      </c>
      <c r="S48" s="40" t="s">
        <v>715</v>
      </c>
      <c r="T48" s="40">
        <v>99525</v>
      </c>
      <c r="U48" s="40" t="s">
        <v>715</v>
      </c>
      <c r="V48" s="40" t="s">
        <v>715</v>
      </c>
      <c r="W48" s="40">
        <v>967812</v>
      </c>
      <c r="X48" s="40">
        <v>3868</v>
      </c>
      <c r="Y48" s="40" t="s">
        <v>715</v>
      </c>
      <c r="Z48" s="56">
        <v>1071205</v>
      </c>
    </row>
    <row r="49" spans="1:26">
      <c r="A49">
        <v>1998</v>
      </c>
      <c r="B49" s="24">
        <v>126472</v>
      </c>
      <c r="C49" s="68">
        <f t="shared" si="1"/>
        <v>934661061</v>
      </c>
      <c r="D49">
        <f t="shared" si="0"/>
        <v>10669.646815068494</v>
      </c>
      <c r="E49" s="75">
        <v>119536</v>
      </c>
      <c r="F49" s="68"/>
      <c r="G49" s="68"/>
      <c r="H49" s="68"/>
      <c r="K49" s="73"/>
      <c r="N49" s="55"/>
      <c r="O49" s="45" t="s">
        <v>721</v>
      </c>
      <c r="P49" s="40">
        <v>708510</v>
      </c>
      <c r="Q49" s="40">
        <v>1125500</v>
      </c>
      <c r="R49" s="40">
        <v>2073553</v>
      </c>
      <c r="S49" s="40">
        <v>1281964</v>
      </c>
      <c r="T49" s="40">
        <v>432112</v>
      </c>
      <c r="U49" s="40">
        <v>435122</v>
      </c>
      <c r="V49" s="40">
        <v>831182</v>
      </c>
      <c r="W49" s="40">
        <v>116146</v>
      </c>
      <c r="X49" s="40">
        <v>2023400</v>
      </c>
      <c r="Y49" s="40" t="s">
        <v>715</v>
      </c>
      <c r="Z49" s="56">
        <v>9027489</v>
      </c>
    </row>
    <row r="50" spans="1:26">
      <c r="A50">
        <v>1999</v>
      </c>
      <c r="B50" s="24">
        <v>126667</v>
      </c>
      <c r="C50" s="68">
        <f t="shared" si="1"/>
        <v>957370102</v>
      </c>
      <c r="D50">
        <f t="shared" si="0"/>
        <v>10928.882442922375</v>
      </c>
      <c r="E50" s="75">
        <v>120305</v>
      </c>
      <c r="F50" s="68"/>
      <c r="G50" s="68"/>
      <c r="H50" s="68"/>
      <c r="K50" s="73"/>
      <c r="N50" s="59"/>
      <c r="O50" s="47" t="s">
        <v>722</v>
      </c>
      <c r="P50" s="41">
        <v>3194947</v>
      </c>
      <c r="Q50" s="41">
        <v>8975686</v>
      </c>
      <c r="R50" s="41">
        <v>17790553</v>
      </c>
      <c r="S50" s="41">
        <v>9233235</v>
      </c>
      <c r="T50" s="41">
        <v>4725441</v>
      </c>
      <c r="U50" s="41">
        <v>11910795</v>
      </c>
      <c r="V50" s="41">
        <v>4579256</v>
      </c>
      <c r="W50" s="41">
        <v>2717892</v>
      </c>
      <c r="X50" s="41">
        <v>8939984</v>
      </c>
      <c r="Y50" s="41" t="s">
        <v>715</v>
      </c>
      <c r="Z50" s="60">
        <v>72067789</v>
      </c>
    </row>
    <row r="51" spans="1:26" ht="24">
      <c r="A51">
        <v>2000</v>
      </c>
      <c r="B51" s="24">
        <v>126926</v>
      </c>
      <c r="C51" s="68">
        <f t="shared" si="1"/>
        <v>982065587</v>
      </c>
      <c r="D51">
        <f t="shared" si="0"/>
        <v>11210.794372146118</v>
      </c>
      <c r="E51" s="75">
        <v>121049</v>
      </c>
      <c r="F51" s="68"/>
      <c r="G51" s="68"/>
      <c r="H51" s="68"/>
      <c r="K51" s="73"/>
      <c r="N51" s="53"/>
      <c r="O51" s="44" t="s">
        <v>714</v>
      </c>
      <c r="P51" s="39">
        <v>465864</v>
      </c>
      <c r="Q51" s="39">
        <v>988752</v>
      </c>
      <c r="R51" s="39">
        <v>3715303</v>
      </c>
      <c r="S51" s="39">
        <v>1345667</v>
      </c>
      <c r="T51" s="39">
        <v>324275</v>
      </c>
      <c r="U51" s="39">
        <v>2299410</v>
      </c>
      <c r="V51" s="39">
        <v>729172</v>
      </c>
      <c r="W51" s="39">
        <v>358545</v>
      </c>
      <c r="X51" s="39">
        <v>1130855</v>
      </c>
      <c r="Y51" s="39" t="s">
        <v>715</v>
      </c>
      <c r="Z51" s="54">
        <v>11357843</v>
      </c>
    </row>
    <row r="52" spans="1:26" ht="22.5">
      <c r="A52">
        <v>2001</v>
      </c>
      <c r="B52" s="24">
        <v>127316</v>
      </c>
      <c r="C52" s="68">
        <f t="shared" si="1"/>
        <v>977733676</v>
      </c>
      <c r="D52">
        <f t="shared" si="0"/>
        <v>11161.343333333332</v>
      </c>
      <c r="E52" s="75">
        <v>121660</v>
      </c>
      <c r="F52" s="68"/>
      <c r="G52" s="68"/>
      <c r="H52" s="68"/>
      <c r="K52" s="73"/>
      <c r="N52" s="55"/>
      <c r="O52" s="45" t="s">
        <v>716</v>
      </c>
      <c r="P52" s="40">
        <v>2443666</v>
      </c>
      <c r="Q52" s="40">
        <v>7909519</v>
      </c>
      <c r="R52" s="40">
        <v>15023894</v>
      </c>
      <c r="S52" s="40">
        <v>8173069</v>
      </c>
      <c r="T52" s="40">
        <v>4491818</v>
      </c>
      <c r="U52" s="40">
        <v>11522960</v>
      </c>
      <c r="V52" s="40">
        <v>3518786</v>
      </c>
      <c r="W52" s="40">
        <v>2172954</v>
      </c>
      <c r="X52" s="40">
        <v>6789380</v>
      </c>
      <c r="Y52" s="40" t="s">
        <v>715</v>
      </c>
      <c r="Z52" s="56">
        <v>62046046</v>
      </c>
    </row>
    <row r="53" spans="1:26" ht="24">
      <c r="A53">
        <v>2002</v>
      </c>
      <c r="B53" s="24">
        <v>127486</v>
      </c>
      <c r="C53" s="68">
        <f t="shared" si="1"/>
        <v>1000051762</v>
      </c>
      <c r="D53">
        <f t="shared" si="0"/>
        <v>11416.116004566211</v>
      </c>
      <c r="E53" s="75">
        <v>122239</v>
      </c>
      <c r="F53" s="68"/>
      <c r="G53" s="68"/>
      <c r="H53" s="68"/>
      <c r="K53" s="73"/>
      <c r="N53" s="61">
        <v>34</v>
      </c>
      <c r="O53" s="45" t="s">
        <v>718</v>
      </c>
      <c r="P53" s="40">
        <v>2909530</v>
      </c>
      <c r="Q53" s="40">
        <v>8898271</v>
      </c>
      <c r="R53" s="40">
        <v>18739197</v>
      </c>
      <c r="S53" s="40">
        <v>9518736</v>
      </c>
      <c r="T53" s="40">
        <v>4816093</v>
      </c>
      <c r="U53" s="40">
        <v>13822370</v>
      </c>
      <c r="V53" s="40">
        <v>4247958</v>
      </c>
      <c r="W53" s="40">
        <v>2531499</v>
      </c>
      <c r="X53" s="40">
        <v>7920235</v>
      </c>
      <c r="Y53" s="40" t="s">
        <v>715</v>
      </c>
      <c r="Z53" s="56">
        <v>73403889</v>
      </c>
    </row>
    <row r="54" spans="1:26" ht="22.5">
      <c r="A54">
        <v>2003</v>
      </c>
      <c r="B54" s="24">
        <v>127694</v>
      </c>
      <c r="C54" s="68">
        <f t="shared" si="1"/>
        <v>984767930</v>
      </c>
      <c r="D54">
        <f t="shared" si="0"/>
        <v>11241.64303652968</v>
      </c>
      <c r="E54" s="75">
        <v>122745</v>
      </c>
      <c r="F54" s="68"/>
      <c r="G54" s="68"/>
      <c r="H54" s="68"/>
      <c r="K54" s="73"/>
      <c r="N54" s="58" t="s">
        <v>730</v>
      </c>
      <c r="O54" s="45" t="s">
        <v>720</v>
      </c>
      <c r="P54" s="40" t="s">
        <v>715</v>
      </c>
      <c r="Q54" s="40" t="s">
        <v>715</v>
      </c>
      <c r="R54" s="40" t="s">
        <v>715</v>
      </c>
      <c r="S54" s="40" t="s">
        <v>715</v>
      </c>
      <c r="T54" s="40">
        <v>92402</v>
      </c>
      <c r="U54" s="40" t="s">
        <v>715</v>
      </c>
      <c r="V54" s="40" t="s">
        <v>715</v>
      </c>
      <c r="W54" s="40">
        <v>1178510</v>
      </c>
      <c r="X54" s="40">
        <v>4378</v>
      </c>
      <c r="Y54" s="40" t="s">
        <v>715</v>
      </c>
      <c r="Z54" s="56">
        <v>1275290</v>
      </c>
    </row>
    <row r="55" spans="1:26">
      <c r="A55">
        <v>2004</v>
      </c>
      <c r="B55" s="24">
        <v>127787</v>
      </c>
      <c r="C55" s="68">
        <f t="shared" si="1"/>
        <v>1023149050</v>
      </c>
      <c r="D55">
        <f t="shared" si="0"/>
        <v>11679.783675799086</v>
      </c>
      <c r="E55" s="75">
        <v>123205</v>
      </c>
      <c r="F55" s="68"/>
      <c r="G55" s="68"/>
      <c r="H55" s="68"/>
      <c r="K55" s="73"/>
      <c r="N55" s="55"/>
      <c r="O55" s="45" t="s">
        <v>721</v>
      </c>
      <c r="P55" s="40">
        <v>908872</v>
      </c>
      <c r="Q55" s="40">
        <v>1164350</v>
      </c>
      <c r="R55" s="40">
        <v>2414447</v>
      </c>
      <c r="S55" s="40">
        <v>1394816</v>
      </c>
      <c r="T55" s="40">
        <v>461360</v>
      </c>
      <c r="U55" s="40">
        <v>556141</v>
      </c>
      <c r="V55" s="40">
        <v>1103579</v>
      </c>
      <c r="W55" s="40">
        <v>156533</v>
      </c>
      <c r="X55" s="40">
        <v>2259429</v>
      </c>
      <c r="Y55" s="40" t="s">
        <v>715</v>
      </c>
      <c r="Z55" s="56">
        <v>10419527</v>
      </c>
    </row>
    <row r="56" spans="1:26">
      <c r="A56">
        <v>2005</v>
      </c>
      <c r="B56" s="24">
        <v>127768</v>
      </c>
      <c r="C56" s="68">
        <f t="shared" si="1"/>
        <v>1043799912</v>
      </c>
      <c r="D56">
        <f t="shared" si="0"/>
        <v>11915.52410958904</v>
      </c>
      <c r="E56" s="75">
        <v>123611</v>
      </c>
      <c r="F56" s="68"/>
      <c r="G56" s="68"/>
      <c r="H56" s="68"/>
      <c r="K56" s="73"/>
      <c r="N56" s="59"/>
      <c r="O56" s="47" t="s">
        <v>722</v>
      </c>
      <c r="P56" s="41">
        <v>3818402</v>
      </c>
      <c r="Q56" s="41">
        <v>10062621</v>
      </c>
      <c r="R56" s="41">
        <v>21153644</v>
      </c>
      <c r="S56" s="41">
        <v>10913552</v>
      </c>
      <c r="T56" s="41">
        <v>5369855</v>
      </c>
      <c r="U56" s="41">
        <v>14378511</v>
      </c>
      <c r="V56" s="41">
        <v>5351537</v>
      </c>
      <c r="W56" s="41">
        <v>3268384</v>
      </c>
      <c r="X56" s="41">
        <v>10184042</v>
      </c>
      <c r="Y56" s="41" t="s">
        <v>715</v>
      </c>
      <c r="Z56" s="60">
        <v>84500548</v>
      </c>
    </row>
    <row r="57" spans="1:26" ht="24">
      <c r="A57">
        <v>2006</v>
      </c>
      <c r="B57" s="24">
        <v>127901</v>
      </c>
      <c r="C57" s="68">
        <f t="shared" si="1"/>
        <v>1048308066.1</v>
      </c>
      <c r="D57">
        <f t="shared" si="0"/>
        <v>11966.987055936073</v>
      </c>
      <c r="E57" s="75">
        <v>124101</v>
      </c>
      <c r="F57" s="68"/>
      <c r="G57" s="68"/>
      <c r="H57" s="68"/>
      <c r="K57" s="73"/>
      <c r="N57" s="53"/>
      <c r="O57" s="44" t="s">
        <v>714</v>
      </c>
      <c r="P57" s="39">
        <v>538750</v>
      </c>
      <c r="Q57" s="39">
        <v>1106912</v>
      </c>
      <c r="R57" s="39">
        <v>4351578</v>
      </c>
      <c r="S57" s="39">
        <v>1620465</v>
      </c>
      <c r="T57" s="39">
        <v>384061</v>
      </c>
      <c r="U57" s="39">
        <v>2768405</v>
      </c>
      <c r="V57" s="39">
        <v>861752</v>
      </c>
      <c r="W57" s="39">
        <v>415115</v>
      </c>
      <c r="X57" s="39">
        <v>1331719</v>
      </c>
      <c r="Y57" s="39" t="s">
        <v>715</v>
      </c>
      <c r="Z57" s="54">
        <v>13378757</v>
      </c>
    </row>
    <row r="58" spans="1:26" ht="22.5">
      <c r="A58">
        <v>2007</v>
      </c>
      <c r="B58" s="24">
        <v>128033</v>
      </c>
      <c r="C58" s="68">
        <f t="shared" si="1"/>
        <v>1077492191</v>
      </c>
      <c r="D58">
        <f t="shared" si="0"/>
        <v>12300.139166666668</v>
      </c>
      <c r="E58" s="75">
        <v>124567</v>
      </c>
      <c r="F58" s="68"/>
      <c r="G58" s="68"/>
      <c r="H58" s="68"/>
      <c r="K58" s="73"/>
      <c r="N58" s="55"/>
      <c r="O58" s="45" t="s">
        <v>716</v>
      </c>
      <c r="P58" s="40">
        <v>2892045</v>
      </c>
      <c r="Q58" s="40">
        <v>9431024</v>
      </c>
      <c r="R58" s="40">
        <v>17849105</v>
      </c>
      <c r="S58" s="40">
        <v>10028530</v>
      </c>
      <c r="T58" s="40">
        <v>5283918</v>
      </c>
      <c r="U58" s="40">
        <v>13858893</v>
      </c>
      <c r="V58" s="40">
        <v>4135262</v>
      </c>
      <c r="W58" s="40">
        <v>2439979</v>
      </c>
      <c r="X58" s="40">
        <v>7586455</v>
      </c>
      <c r="Y58" s="40" t="s">
        <v>715</v>
      </c>
      <c r="Z58" s="56">
        <v>73505211</v>
      </c>
    </row>
    <row r="59" spans="1:26" ht="24">
      <c r="A59">
        <v>2008</v>
      </c>
      <c r="B59" s="24">
        <v>128084</v>
      </c>
      <c r="C59" s="68">
        <f t="shared" si="1"/>
        <v>1035532401</v>
      </c>
      <c r="D59">
        <f t="shared" si="0"/>
        <v>11821.146130136987</v>
      </c>
      <c r="E59" s="75">
        <v>124938</v>
      </c>
      <c r="F59" s="68"/>
      <c r="G59" s="68"/>
      <c r="H59" s="68"/>
      <c r="K59" s="73"/>
      <c r="N59" s="61">
        <v>35</v>
      </c>
      <c r="O59" s="45" t="s">
        <v>718</v>
      </c>
      <c r="P59" s="40">
        <v>3430795</v>
      </c>
      <c r="Q59" s="40">
        <v>10537936</v>
      </c>
      <c r="R59" s="40">
        <v>22200683</v>
      </c>
      <c r="S59" s="40">
        <v>11648995</v>
      </c>
      <c r="T59" s="40">
        <v>5667979</v>
      </c>
      <c r="U59" s="40">
        <v>16627298</v>
      </c>
      <c r="V59" s="40">
        <v>4997014</v>
      </c>
      <c r="W59" s="40">
        <v>2855094</v>
      </c>
      <c r="X59" s="40">
        <v>8918174</v>
      </c>
      <c r="Y59" s="40" t="s">
        <v>715</v>
      </c>
      <c r="Z59" s="56">
        <v>86883968</v>
      </c>
    </row>
    <row r="60" spans="1:26" ht="22.5">
      <c r="A60">
        <v>2009</v>
      </c>
      <c r="B60" s="24">
        <v>128032</v>
      </c>
      <c r="C60" s="68">
        <f t="shared" si="1"/>
        <v>1002822078</v>
      </c>
      <c r="D60">
        <f t="shared" si="0"/>
        <v>11447.740616438356</v>
      </c>
      <c r="E60" s="75">
        <v>125265</v>
      </c>
      <c r="F60" s="68"/>
      <c r="G60" s="68"/>
      <c r="H60" s="68"/>
      <c r="K60" s="73"/>
      <c r="N60" s="58" t="s">
        <v>731</v>
      </c>
      <c r="O60" s="45" t="s">
        <v>720</v>
      </c>
      <c r="P60" s="40" t="s">
        <v>715</v>
      </c>
      <c r="Q60" s="40" t="s">
        <v>715</v>
      </c>
      <c r="R60" s="40" t="s">
        <v>715</v>
      </c>
      <c r="S60" s="40" t="s">
        <v>715</v>
      </c>
      <c r="T60" s="40">
        <v>92515</v>
      </c>
      <c r="U60" s="40" t="s">
        <v>715</v>
      </c>
      <c r="V60" s="40" t="s">
        <v>715</v>
      </c>
      <c r="W60" s="40">
        <v>1399084</v>
      </c>
      <c r="X60" s="40">
        <v>5621</v>
      </c>
      <c r="Y60" s="40" t="s">
        <v>715</v>
      </c>
      <c r="Z60" s="56">
        <v>1497220</v>
      </c>
    </row>
    <row r="61" spans="1:26">
      <c r="A61">
        <v>2010</v>
      </c>
      <c r="B61" s="24">
        <v>128057</v>
      </c>
      <c r="C61" s="68">
        <f t="shared" si="1"/>
        <v>1056440652</v>
      </c>
      <c r="D61">
        <f t="shared" si="0"/>
        <v>12059.824794520549</v>
      </c>
      <c r="E61" s="75">
        <v>125570</v>
      </c>
      <c r="F61" s="68"/>
      <c r="G61" s="68">
        <f t="shared" ref="G61:G63" si="2">INDEX(Z:Z,(ROW(Z62)-2)*6-3)</f>
        <v>304229697</v>
      </c>
      <c r="H61" s="68">
        <f t="shared" ref="H61:H63" si="3">+C61-G61</f>
        <v>752210955</v>
      </c>
      <c r="J61" s="73">
        <f t="shared" ref="J61:J63" si="4">+(B61-MIN($B$2:$B$63))/(MAX($B$2:$B$63)-MIN($B$2:$B$63))</f>
        <v>0.99937992329421488</v>
      </c>
      <c r="K61" s="73">
        <f t="shared" ref="K61:K62" si="5">+(C61-MIN($C$2:$C$61))/(MAX($C$2:$C$61)-MIN($C$2:$C$61))</f>
        <v>0.97977112986396664</v>
      </c>
      <c r="N61" s="55"/>
      <c r="O61" s="45" t="s">
        <v>721</v>
      </c>
      <c r="P61" s="40">
        <v>1047046</v>
      </c>
      <c r="Q61" s="40">
        <v>1104767</v>
      </c>
      <c r="R61" s="40">
        <v>2656049</v>
      </c>
      <c r="S61" s="40">
        <v>1374397</v>
      </c>
      <c r="T61" s="40">
        <v>447930</v>
      </c>
      <c r="U61" s="40">
        <v>721279</v>
      </c>
      <c r="V61" s="40">
        <v>1282957</v>
      </c>
      <c r="W61" s="40">
        <v>244509</v>
      </c>
      <c r="X61" s="40">
        <v>2769141</v>
      </c>
      <c r="Y61" s="40" t="s">
        <v>715</v>
      </c>
      <c r="Z61" s="56">
        <v>11665518</v>
      </c>
    </row>
    <row r="62" spans="1:26">
      <c r="A62">
        <v>2011</v>
      </c>
      <c r="B62" s="24">
        <v>127799</v>
      </c>
      <c r="C62" s="68">
        <f t="shared" si="1"/>
        <v>0</v>
      </c>
      <c r="D62">
        <f>+$H$67*E62+$H$66</f>
        <v>12080.566517721003</v>
      </c>
      <c r="E62" s="75">
        <v>125859</v>
      </c>
      <c r="F62" s="68"/>
      <c r="G62" s="68">
        <f t="shared" si="2"/>
        <v>0</v>
      </c>
      <c r="H62" s="68">
        <f t="shared" si="3"/>
        <v>0</v>
      </c>
      <c r="J62" s="73">
        <f t="shared" si="4"/>
        <v>0.99345474588337968</v>
      </c>
      <c r="K62" s="73">
        <f t="shared" si="5"/>
        <v>-3.5385090103342058E-2</v>
      </c>
      <c r="N62" s="59"/>
      <c r="O62" s="47" t="s">
        <v>722</v>
      </c>
      <c r="P62" s="41">
        <v>4477841</v>
      </c>
      <c r="Q62" s="41">
        <v>11642703</v>
      </c>
      <c r="R62" s="41">
        <v>24856732</v>
      </c>
      <c r="S62" s="41">
        <v>13023392</v>
      </c>
      <c r="T62" s="41">
        <v>6208424</v>
      </c>
      <c r="U62" s="41">
        <v>17348577</v>
      </c>
      <c r="V62" s="41">
        <v>6279971</v>
      </c>
      <c r="W62" s="41">
        <v>3859902</v>
      </c>
      <c r="X62" s="41">
        <v>11692936</v>
      </c>
      <c r="Y62" s="41" t="s">
        <v>715</v>
      </c>
      <c r="Z62" s="60">
        <v>99407921</v>
      </c>
    </row>
    <row r="63" spans="1:26" ht="24">
      <c r="A63">
        <v>2012</v>
      </c>
      <c r="B63" s="24">
        <v>127605.5692</v>
      </c>
      <c r="C63" s="68">
        <f t="shared" si="1"/>
        <v>0</v>
      </c>
      <c r="D63">
        <f>+$H$67*E63+$H$66</f>
        <v>12149.377584183003</v>
      </c>
      <c r="E63" s="75">
        <v>126157</v>
      </c>
      <c r="F63" s="68"/>
      <c r="G63" s="68">
        <f t="shared" si="2"/>
        <v>0</v>
      </c>
      <c r="H63" s="68">
        <f t="shared" si="3"/>
        <v>0</v>
      </c>
      <c r="J63" s="73">
        <f t="shared" si="4"/>
        <v>0.98901245205888433</v>
      </c>
      <c r="K63" s="73">
        <f t="shared" ref="K63" si="6">+C63/MAX($C$2:$C$63)</f>
        <v>0</v>
      </c>
      <c r="N63" s="53"/>
      <c r="O63" s="44" t="s">
        <v>714</v>
      </c>
      <c r="P63" s="39">
        <v>641190</v>
      </c>
      <c r="Q63" s="39">
        <v>1288016</v>
      </c>
      <c r="R63" s="39">
        <v>5125470</v>
      </c>
      <c r="S63" s="39">
        <v>1932345</v>
      </c>
      <c r="T63" s="39">
        <v>446855</v>
      </c>
      <c r="U63" s="39">
        <v>3292393</v>
      </c>
      <c r="V63" s="39">
        <v>1014647</v>
      </c>
      <c r="W63" s="39">
        <v>487082</v>
      </c>
      <c r="X63" s="39">
        <v>1516297</v>
      </c>
      <c r="Y63" s="39" t="s">
        <v>715</v>
      </c>
      <c r="Z63" s="54">
        <v>15744295</v>
      </c>
    </row>
    <row r="64" spans="1:26" ht="22.5">
      <c r="A64" s="22">
        <v>2013</v>
      </c>
      <c r="B64" s="22">
        <v>127389.2386</v>
      </c>
      <c r="D64">
        <f>+$H$67*E64+$H$66</f>
        <v>12222.114114168002</v>
      </c>
      <c r="E64" s="75">
        <v>126472</v>
      </c>
      <c r="N64" s="55"/>
      <c r="O64" s="45" t="s">
        <v>716</v>
      </c>
      <c r="P64" s="40">
        <v>3470062</v>
      </c>
      <c r="Q64" s="40">
        <v>10939207</v>
      </c>
      <c r="R64" s="40">
        <v>20880782</v>
      </c>
      <c r="S64" s="40">
        <v>11830577</v>
      </c>
      <c r="T64" s="40">
        <v>6013400</v>
      </c>
      <c r="U64" s="40">
        <v>16111443</v>
      </c>
      <c r="V64" s="40">
        <v>4819340</v>
      </c>
      <c r="W64" s="40">
        <v>2755191</v>
      </c>
      <c r="X64" s="40">
        <v>7981416</v>
      </c>
      <c r="Y64" s="40" t="s">
        <v>715</v>
      </c>
      <c r="Z64" s="56">
        <v>84769177</v>
      </c>
    </row>
    <row r="65" spans="1:26" ht="24">
      <c r="A65" s="22">
        <v>2014</v>
      </c>
      <c r="B65" s="22">
        <v>127122.7711</v>
      </c>
      <c r="D65">
        <f t="shared" ref="D65:D128" si="7">+$H$67*E65+$H$66</f>
        <v>12267.141489873004</v>
      </c>
      <c r="E65" s="75">
        <v>126667</v>
      </c>
      <c r="H65" t="s">
        <v>802</v>
      </c>
      <c r="N65" s="61">
        <v>36</v>
      </c>
      <c r="O65" s="45" t="s">
        <v>718</v>
      </c>
      <c r="P65" s="40">
        <v>4111252</v>
      </c>
      <c r="Q65" s="40">
        <v>12227223</v>
      </c>
      <c r="R65" s="40">
        <v>26006252</v>
      </c>
      <c r="S65" s="40">
        <v>13762922</v>
      </c>
      <c r="T65" s="40">
        <v>6460255</v>
      </c>
      <c r="U65" s="40">
        <v>19403836</v>
      </c>
      <c r="V65" s="40">
        <v>5833987</v>
      </c>
      <c r="W65" s="40">
        <v>3242273</v>
      </c>
      <c r="X65" s="40">
        <v>9497713</v>
      </c>
      <c r="Y65" s="40" t="s">
        <v>715</v>
      </c>
      <c r="Z65" s="56">
        <v>100513472</v>
      </c>
    </row>
    <row r="66" spans="1:26" ht="22.5">
      <c r="A66" s="22">
        <v>2015</v>
      </c>
      <c r="B66" s="22">
        <v>126808.23639999999</v>
      </c>
      <c r="D66">
        <f t="shared" si="7"/>
        <v>12326.947081194001</v>
      </c>
      <c r="E66" s="75">
        <v>126926</v>
      </c>
      <c r="G66" t="s">
        <v>796</v>
      </c>
      <c r="H66">
        <v>-16981.487219999999</v>
      </c>
      <c r="N66" s="58" t="s">
        <v>732</v>
      </c>
      <c r="O66" s="45" t="s">
        <v>720</v>
      </c>
      <c r="P66" s="40">
        <v>25592</v>
      </c>
      <c r="Q66" s="40" t="s">
        <v>715</v>
      </c>
      <c r="R66" s="40" t="s">
        <v>715</v>
      </c>
      <c r="S66" s="40" t="s">
        <v>715</v>
      </c>
      <c r="T66" s="40">
        <v>131006</v>
      </c>
      <c r="U66" s="40" t="s">
        <v>715</v>
      </c>
      <c r="V66" s="40" t="s">
        <v>715</v>
      </c>
      <c r="W66" s="40">
        <v>1532697</v>
      </c>
      <c r="X66" s="40">
        <v>6211</v>
      </c>
      <c r="Y66" s="40" t="s">
        <v>715</v>
      </c>
      <c r="Z66" s="56">
        <v>1695506</v>
      </c>
    </row>
    <row r="67" spans="1:26">
      <c r="A67" s="22">
        <v>2016</v>
      </c>
      <c r="B67" s="22">
        <v>126442.4561</v>
      </c>
      <c r="D67">
        <f t="shared" si="7"/>
        <v>12417.001832604001</v>
      </c>
      <c r="E67" s="75">
        <v>127316</v>
      </c>
      <c r="G67" t="s">
        <v>809</v>
      </c>
      <c r="H67">
        <v>0.23090961900000001</v>
      </c>
      <c r="N67" s="55"/>
      <c r="O67" s="45" t="s">
        <v>721</v>
      </c>
      <c r="P67" s="40">
        <v>1328556</v>
      </c>
      <c r="Q67" s="40">
        <v>1142386</v>
      </c>
      <c r="R67" s="40">
        <v>2742972</v>
      </c>
      <c r="S67" s="40">
        <v>1502037</v>
      </c>
      <c r="T67" s="40">
        <v>496162</v>
      </c>
      <c r="U67" s="40">
        <v>919793</v>
      </c>
      <c r="V67" s="40">
        <v>1352836</v>
      </c>
      <c r="W67" s="40">
        <v>319572</v>
      </c>
      <c r="X67" s="40">
        <v>3216942</v>
      </c>
      <c r="Y67" s="40" t="s">
        <v>715</v>
      </c>
      <c r="Z67" s="56">
        <v>13021256</v>
      </c>
    </row>
    <row r="68" spans="1:26">
      <c r="A68" s="22">
        <v>2017</v>
      </c>
      <c r="B68" s="22">
        <v>126033.4685</v>
      </c>
      <c r="D68">
        <f t="shared" si="7"/>
        <v>12456.256467834002</v>
      </c>
      <c r="E68" s="75">
        <v>127486</v>
      </c>
      <c r="N68" s="59"/>
      <c r="O68" s="47" t="s">
        <v>722</v>
      </c>
      <c r="P68" s="41">
        <v>5465400</v>
      </c>
      <c r="Q68" s="41">
        <v>13369609</v>
      </c>
      <c r="R68" s="41">
        <v>28749224</v>
      </c>
      <c r="S68" s="41">
        <v>15264959</v>
      </c>
      <c r="T68" s="41">
        <v>7087423</v>
      </c>
      <c r="U68" s="41">
        <v>20323629</v>
      </c>
      <c r="V68" s="41">
        <v>7186823</v>
      </c>
      <c r="W68" s="41">
        <v>4407377</v>
      </c>
      <c r="X68" s="41">
        <v>12720866</v>
      </c>
      <c r="Y68" s="41" t="s">
        <v>715</v>
      </c>
      <c r="Z68" s="60">
        <v>114543069</v>
      </c>
    </row>
    <row r="69" spans="1:26" ht="24">
      <c r="A69" s="22">
        <v>2018</v>
      </c>
      <c r="B69" s="22">
        <v>125569.72259999999</v>
      </c>
      <c r="D69">
        <f t="shared" si="7"/>
        <v>12504.285668586002</v>
      </c>
      <c r="E69" s="75">
        <v>127694</v>
      </c>
      <c r="N69" s="53"/>
      <c r="O69" s="44" t="s">
        <v>714</v>
      </c>
      <c r="P69" s="39">
        <v>742980</v>
      </c>
      <c r="Q69" s="39">
        <v>1528302</v>
      </c>
      <c r="R69" s="39">
        <v>6118584</v>
      </c>
      <c r="S69" s="39">
        <v>2322444</v>
      </c>
      <c r="T69" s="39">
        <v>528616</v>
      </c>
      <c r="U69" s="39">
        <v>3948487</v>
      </c>
      <c r="V69" s="39">
        <v>1231551</v>
      </c>
      <c r="W69" s="39">
        <v>588034</v>
      </c>
      <c r="X69" s="39">
        <v>1782589</v>
      </c>
      <c r="Y69" s="39" t="s">
        <v>715</v>
      </c>
      <c r="Z69" s="54">
        <v>18791587</v>
      </c>
    </row>
    <row r="70" spans="1:26" ht="22.5">
      <c r="A70" s="22">
        <v>2019</v>
      </c>
      <c r="B70" s="22">
        <v>125054.4596</v>
      </c>
      <c r="D70">
        <f t="shared" si="7"/>
        <v>12525.760263153003</v>
      </c>
      <c r="E70" s="75">
        <v>127787</v>
      </c>
      <c r="N70" s="55"/>
      <c r="O70" s="45" t="s">
        <v>716</v>
      </c>
      <c r="P70" s="40">
        <v>3524623</v>
      </c>
      <c r="Q70" s="40">
        <v>10473892</v>
      </c>
      <c r="R70" s="40">
        <v>22629887</v>
      </c>
      <c r="S70" s="40">
        <v>12791647</v>
      </c>
      <c r="T70" s="40">
        <v>5440840</v>
      </c>
      <c r="U70" s="40">
        <v>17173789</v>
      </c>
      <c r="V70" s="40">
        <v>4988778</v>
      </c>
      <c r="W70" s="40">
        <v>2647208</v>
      </c>
      <c r="X70" s="40">
        <v>7642221</v>
      </c>
      <c r="Y70" s="40" t="s">
        <v>715</v>
      </c>
      <c r="Z70" s="56">
        <v>87312885</v>
      </c>
    </row>
    <row r="71" spans="1:26" ht="24">
      <c r="A71" s="22">
        <v>2020</v>
      </c>
      <c r="B71" s="22">
        <v>124493.1731</v>
      </c>
      <c r="D71">
        <f t="shared" si="7"/>
        <v>12521.372980392003</v>
      </c>
      <c r="E71" s="75">
        <v>127768</v>
      </c>
      <c r="N71" s="61">
        <v>37</v>
      </c>
      <c r="O71" s="45" t="s">
        <v>718</v>
      </c>
      <c r="P71" s="40">
        <v>4267603</v>
      </c>
      <c r="Q71" s="40">
        <v>12002194</v>
      </c>
      <c r="R71" s="40">
        <v>28748471</v>
      </c>
      <c r="S71" s="40">
        <v>15114091</v>
      </c>
      <c r="T71" s="40">
        <v>5969456</v>
      </c>
      <c r="U71" s="40">
        <v>21122276</v>
      </c>
      <c r="V71" s="40">
        <v>6220329</v>
      </c>
      <c r="W71" s="40">
        <v>3235242</v>
      </c>
      <c r="X71" s="40">
        <v>9424810</v>
      </c>
      <c r="Y71" s="40" t="s">
        <v>715</v>
      </c>
      <c r="Z71" s="56">
        <v>106104472</v>
      </c>
    </row>
    <row r="72" spans="1:26" ht="22.5">
      <c r="A72" s="22">
        <v>2021</v>
      </c>
      <c r="B72" s="22">
        <v>123880.8057</v>
      </c>
      <c r="D72">
        <f t="shared" si="7"/>
        <v>12552.083959719002</v>
      </c>
      <c r="E72" s="75">
        <v>127901</v>
      </c>
      <c r="N72" s="58" t="s">
        <v>733</v>
      </c>
      <c r="O72" s="45" t="s">
        <v>720</v>
      </c>
      <c r="P72" s="40">
        <v>36891</v>
      </c>
      <c r="Q72" s="40" t="s">
        <v>715</v>
      </c>
      <c r="R72" s="40" t="s">
        <v>715</v>
      </c>
      <c r="S72" s="40">
        <v>234251</v>
      </c>
      <c r="T72" s="40">
        <v>114058</v>
      </c>
      <c r="U72" s="40" t="s">
        <v>715</v>
      </c>
      <c r="V72" s="40" t="s">
        <v>715</v>
      </c>
      <c r="W72" s="40">
        <v>1580767</v>
      </c>
      <c r="X72" s="40">
        <v>7087</v>
      </c>
      <c r="Y72" s="40" t="s">
        <v>715</v>
      </c>
      <c r="Z72" s="56">
        <v>1973054</v>
      </c>
    </row>
    <row r="73" spans="1:26">
      <c r="A73" s="22">
        <v>2022</v>
      </c>
      <c r="B73" s="22">
        <v>123226.0554</v>
      </c>
      <c r="D73">
        <f t="shared" si="7"/>
        <v>12582.564029427002</v>
      </c>
      <c r="E73" s="75">
        <v>128033</v>
      </c>
      <c r="N73" s="55"/>
      <c r="O73" s="45" t="s">
        <v>721</v>
      </c>
      <c r="P73" s="40">
        <v>1458127</v>
      </c>
      <c r="Q73" s="40">
        <v>1261701</v>
      </c>
      <c r="R73" s="40">
        <v>3033982</v>
      </c>
      <c r="S73" s="40">
        <v>1523775</v>
      </c>
      <c r="T73" s="40">
        <v>471321</v>
      </c>
      <c r="U73" s="40">
        <v>944916</v>
      </c>
      <c r="V73" s="40">
        <v>1602265</v>
      </c>
      <c r="W73" s="40">
        <v>333410</v>
      </c>
      <c r="X73" s="40">
        <v>3488799</v>
      </c>
      <c r="Y73" s="40" t="s">
        <v>715</v>
      </c>
      <c r="Z73" s="56">
        <v>14118296</v>
      </c>
    </row>
    <row r="74" spans="1:26">
      <c r="A74" s="22">
        <v>2023</v>
      </c>
      <c r="B74" s="22">
        <v>122518.3078</v>
      </c>
      <c r="D74">
        <f t="shared" si="7"/>
        <v>12594.340419996002</v>
      </c>
      <c r="E74" s="75">
        <v>128084</v>
      </c>
      <c r="N74" s="59"/>
      <c r="O74" s="47" t="s">
        <v>722</v>
      </c>
      <c r="P74" s="41">
        <v>5762621</v>
      </c>
      <c r="Q74" s="41">
        <v>13263895</v>
      </c>
      <c r="R74" s="41">
        <v>31782453</v>
      </c>
      <c r="S74" s="41">
        <v>16872117</v>
      </c>
      <c r="T74" s="41">
        <v>6554835</v>
      </c>
      <c r="U74" s="41">
        <v>22067192</v>
      </c>
      <c r="V74" s="41">
        <v>7822594</v>
      </c>
      <c r="W74" s="41">
        <v>4712940</v>
      </c>
      <c r="X74" s="41">
        <v>12920696</v>
      </c>
      <c r="Y74" s="41" t="s">
        <v>715</v>
      </c>
      <c r="Z74" s="60">
        <v>121759343</v>
      </c>
    </row>
    <row r="75" spans="1:26" ht="24">
      <c r="A75" s="22">
        <v>2024</v>
      </c>
      <c r="B75" s="22">
        <v>121762.8487</v>
      </c>
      <c r="D75">
        <f t="shared" si="7"/>
        <v>12582.333119808001</v>
      </c>
      <c r="E75" s="75">
        <v>128032</v>
      </c>
      <c r="N75" s="53"/>
      <c r="O75" s="44" t="s">
        <v>714</v>
      </c>
      <c r="P75" s="39">
        <v>865459</v>
      </c>
      <c r="Q75" s="39">
        <v>1793012</v>
      </c>
      <c r="R75" s="39">
        <v>7236621</v>
      </c>
      <c r="S75" s="39">
        <v>2692291</v>
      </c>
      <c r="T75" s="39">
        <v>619116</v>
      </c>
      <c r="U75" s="39">
        <v>4597664</v>
      </c>
      <c r="V75" s="39">
        <v>1454453</v>
      </c>
      <c r="W75" s="39">
        <v>700339</v>
      </c>
      <c r="X75" s="39">
        <v>2057892</v>
      </c>
      <c r="Y75" s="39" t="s">
        <v>715</v>
      </c>
      <c r="Z75" s="54">
        <v>22016847</v>
      </c>
    </row>
    <row r="76" spans="1:26" ht="22.5">
      <c r="A76" s="22">
        <v>2025</v>
      </c>
      <c r="B76" s="22">
        <v>120966.5082</v>
      </c>
      <c r="D76">
        <f t="shared" si="7"/>
        <v>12588.105860283002</v>
      </c>
      <c r="E76" s="75">
        <v>128057</v>
      </c>
      <c r="N76" s="55"/>
      <c r="O76" s="45" t="s">
        <v>716</v>
      </c>
      <c r="P76" s="40">
        <v>3822894</v>
      </c>
      <c r="Q76" s="40">
        <v>11874148</v>
      </c>
      <c r="R76" s="40">
        <v>25728531</v>
      </c>
      <c r="S76" s="40">
        <v>14749032</v>
      </c>
      <c r="T76" s="40">
        <v>6393360</v>
      </c>
      <c r="U76" s="40">
        <v>19385121</v>
      </c>
      <c r="V76" s="40">
        <v>5496886</v>
      </c>
      <c r="W76" s="40">
        <v>2921850</v>
      </c>
      <c r="X76" s="40">
        <v>8282331</v>
      </c>
      <c r="Y76" s="40" t="s">
        <v>715</v>
      </c>
      <c r="Z76" s="56">
        <v>98654153</v>
      </c>
    </row>
    <row r="77" spans="1:26" ht="24">
      <c r="A77" s="22">
        <v>2026</v>
      </c>
      <c r="B77" s="22">
        <v>120134.55530000001</v>
      </c>
      <c r="D77">
        <f t="shared" si="7"/>
        <v>12528.531178581001</v>
      </c>
      <c r="E77" s="75">
        <v>127799</v>
      </c>
      <c r="N77" s="61">
        <v>38</v>
      </c>
      <c r="O77" s="45" t="s">
        <v>718</v>
      </c>
      <c r="P77" s="40">
        <v>4688353</v>
      </c>
      <c r="Q77" s="40">
        <v>13667160</v>
      </c>
      <c r="R77" s="40">
        <v>32965152</v>
      </c>
      <c r="S77" s="40">
        <v>17441323</v>
      </c>
      <c r="T77" s="40">
        <v>7012476</v>
      </c>
      <c r="U77" s="40">
        <v>23982785</v>
      </c>
      <c r="V77" s="40">
        <v>6951339</v>
      </c>
      <c r="W77" s="40">
        <v>3622189</v>
      </c>
      <c r="X77" s="40">
        <v>10340223</v>
      </c>
      <c r="Y77" s="40" t="s">
        <v>715</v>
      </c>
      <c r="Z77" s="56">
        <v>120671000</v>
      </c>
    </row>
    <row r="78" spans="1:26" ht="22.5">
      <c r="A78" s="22">
        <v>2027</v>
      </c>
      <c r="B78" s="22">
        <v>119272.69319999999</v>
      </c>
      <c r="D78">
        <f t="shared" si="7"/>
        <v>12483.965622114003</v>
      </c>
      <c r="E78" s="75">
        <v>127606</v>
      </c>
      <c r="N78" s="58" t="s">
        <v>734</v>
      </c>
      <c r="O78" s="45" t="s">
        <v>720</v>
      </c>
      <c r="P78" s="40">
        <v>34327</v>
      </c>
      <c r="Q78" s="40" t="s">
        <v>715</v>
      </c>
      <c r="R78" s="40">
        <v>308566</v>
      </c>
      <c r="S78" s="40">
        <v>286426</v>
      </c>
      <c r="T78" s="40">
        <v>134414</v>
      </c>
      <c r="U78" s="40">
        <v>291741</v>
      </c>
      <c r="V78" s="40" t="s">
        <v>715</v>
      </c>
      <c r="W78" s="40">
        <v>1714717</v>
      </c>
      <c r="X78" s="40">
        <v>9221</v>
      </c>
      <c r="Y78" s="40" t="s">
        <v>715</v>
      </c>
      <c r="Z78" s="56">
        <v>2779412</v>
      </c>
    </row>
    <row r="79" spans="1:26">
      <c r="A79" s="22">
        <v>2028</v>
      </c>
      <c r="B79" s="22">
        <v>118372.3125</v>
      </c>
      <c r="D79">
        <f t="shared" si="7"/>
        <v>12433.913329826097</v>
      </c>
      <c r="E79" s="75">
        <v>127389.2386</v>
      </c>
      <c r="N79" s="55"/>
      <c r="O79" s="45" t="s">
        <v>721</v>
      </c>
      <c r="P79" s="40">
        <v>1522769</v>
      </c>
      <c r="Q79" s="40">
        <v>1404439</v>
      </c>
      <c r="R79" s="40">
        <v>3555977</v>
      </c>
      <c r="S79" s="40">
        <v>1769678</v>
      </c>
      <c r="T79" s="40">
        <v>673827</v>
      </c>
      <c r="U79" s="40">
        <v>1083006</v>
      </c>
      <c r="V79" s="40">
        <v>2069081</v>
      </c>
      <c r="W79" s="40">
        <v>453793</v>
      </c>
      <c r="X79" s="40">
        <v>4036317</v>
      </c>
      <c r="Y79" s="40" t="s">
        <v>715</v>
      </c>
      <c r="Z79" s="56">
        <v>16568887</v>
      </c>
    </row>
    <row r="80" spans="1:26">
      <c r="A80" s="22">
        <v>2029</v>
      </c>
      <c r="B80" s="22">
        <v>117439.2545</v>
      </c>
      <c r="D80">
        <f t="shared" si="7"/>
        <v>12372.383420925213</v>
      </c>
      <c r="E80" s="75">
        <v>127122.7711</v>
      </c>
      <c r="N80" s="59"/>
      <c r="O80" s="47" t="s">
        <v>722</v>
      </c>
      <c r="P80" s="41">
        <v>6245449</v>
      </c>
      <c r="Q80" s="41">
        <v>15071599</v>
      </c>
      <c r="R80" s="41">
        <v>36829695</v>
      </c>
      <c r="S80" s="41">
        <v>19497427</v>
      </c>
      <c r="T80" s="41">
        <v>7820717</v>
      </c>
      <c r="U80" s="41">
        <v>25357532</v>
      </c>
      <c r="V80" s="41">
        <v>9020420</v>
      </c>
      <c r="W80" s="41">
        <v>5284775</v>
      </c>
      <c r="X80" s="41">
        <v>14385761</v>
      </c>
      <c r="Y80" s="41" t="s">
        <v>715</v>
      </c>
      <c r="Z80" s="60">
        <v>139513375</v>
      </c>
    </row>
    <row r="81" spans="1:26" ht="24">
      <c r="A81" s="22">
        <v>2030</v>
      </c>
      <c r="B81" s="22">
        <v>116481.05160000001</v>
      </c>
      <c r="D81">
        <f t="shared" si="7"/>
        <v>12299.754333185934</v>
      </c>
      <c r="E81" s="75">
        <v>126808.23639999999</v>
      </c>
      <c r="N81" s="53"/>
      <c r="O81" s="44" t="s">
        <v>714</v>
      </c>
      <c r="P81" s="39">
        <v>993185</v>
      </c>
      <c r="Q81" s="39">
        <v>2090485</v>
      </c>
      <c r="R81" s="39">
        <v>8320173</v>
      </c>
      <c r="S81" s="39">
        <v>3046349</v>
      </c>
      <c r="T81" s="39">
        <v>713132</v>
      </c>
      <c r="U81" s="39">
        <v>5263482</v>
      </c>
      <c r="V81" s="39">
        <v>1668329</v>
      </c>
      <c r="W81" s="39">
        <v>816652</v>
      </c>
      <c r="X81" s="39">
        <v>2380301</v>
      </c>
      <c r="Y81" s="39" t="s">
        <v>715</v>
      </c>
      <c r="Z81" s="54">
        <v>25292088</v>
      </c>
    </row>
    <row r="82" spans="1:26" ht="22.5">
      <c r="A82" s="22">
        <v>2031</v>
      </c>
      <c r="B82" s="22">
        <v>115505.99159999999</v>
      </c>
      <c r="D82">
        <f t="shared" si="7"/>
        <v>12215.292143475228</v>
      </c>
      <c r="E82" s="75">
        <v>126442.4561</v>
      </c>
      <c r="N82" s="55"/>
      <c r="O82" s="45" t="s">
        <v>716</v>
      </c>
      <c r="P82" s="40">
        <v>4077781</v>
      </c>
      <c r="Q82" s="40">
        <v>12732920</v>
      </c>
      <c r="R82" s="40">
        <v>29271826</v>
      </c>
      <c r="S82" s="40">
        <v>16629856</v>
      </c>
      <c r="T82" s="40">
        <v>7204835</v>
      </c>
      <c r="U82" s="40">
        <v>21602901</v>
      </c>
      <c r="V82" s="40">
        <v>6341002</v>
      </c>
      <c r="W82" s="40">
        <v>3295718</v>
      </c>
      <c r="X82" s="40">
        <v>8976426</v>
      </c>
      <c r="Y82" s="40" t="s">
        <v>715</v>
      </c>
      <c r="Z82" s="56">
        <v>110133265</v>
      </c>
    </row>
    <row r="83" spans="1:26" ht="24">
      <c r="A83" s="22">
        <v>2032</v>
      </c>
      <c r="B83" s="22">
        <v>114518.8254</v>
      </c>
      <c r="D83">
        <f t="shared" si="7"/>
        <v>12120.852972583503</v>
      </c>
      <c r="E83" s="75">
        <v>126033.4685</v>
      </c>
      <c r="N83" s="61">
        <v>39</v>
      </c>
      <c r="O83" s="45" t="s">
        <v>718</v>
      </c>
      <c r="P83" s="40">
        <v>5070966</v>
      </c>
      <c r="Q83" s="40">
        <v>14823405</v>
      </c>
      <c r="R83" s="40">
        <v>37591999</v>
      </c>
      <c r="S83" s="40">
        <v>19676205</v>
      </c>
      <c r="T83" s="40">
        <v>7917967</v>
      </c>
      <c r="U83" s="40">
        <v>26866383</v>
      </c>
      <c r="V83" s="40">
        <v>8009331</v>
      </c>
      <c r="W83" s="40">
        <v>4112370</v>
      </c>
      <c r="X83" s="40">
        <v>11356727</v>
      </c>
      <c r="Y83" s="40" t="s">
        <v>715</v>
      </c>
      <c r="Z83" s="56">
        <v>135425353</v>
      </c>
    </row>
    <row r="84" spans="1:26" ht="22.5">
      <c r="A84" s="22">
        <v>2033</v>
      </c>
      <c r="B84" s="22">
        <v>113503.5039</v>
      </c>
      <c r="D84">
        <f t="shared" si="7"/>
        <v>12013.769583501689</v>
      </c>
      <c r="E84" s="75">
        <v>125569.72259999999</v>
      </c>
      <c r="N84" s="58" t="s">
        <v>735</v>
      </c>
      <c r="O84" s="45" t="s">
        <v>720</v>
      </c>
      <c r="P84" s="40">
        <v>33639</v>
      </c>
      <c r="Q84" s="40" t="s">
        <v>715</v>
      </c>
      <c r="R84" s="40">
        <v>567978</v>
      </c>
      <c r="S84" s="40">
        <v>707976</v>
      </c>
      <c r="T84" s="40">
        <v>155397</v>
      </c>
      <c r="U84" s="40">
        <v>454211</v>
      </c>
      <c r="V84" s="40" t="s">
        <v>715</v>
      </c>
      <c r="W84" s="40">
        <v>1928737</v>
      </c>
      <c r="X84" s="40">
        <v>11671</v>
      </c>
      <c r="Y84" s="40" t="s">
        <v>715</v>
      </c>
      <c r="Z84" s="56">
        <v>3859609</v>
      </c>
    </row>
    <row r="85" spans="1:26">
      <c r="A85" s="22">
        <v>2034</v>
      </c>
      <c r="B85" s="22">
        <v>112466.0622</v>
      </c>
      <c r="D85">
        <f t="shared" si="7"/>
        <v>11894.790400486894</v>
      </c>
      <c r="E85" s="75">
        <v>125054.4596</v>
      </c>
      <c r="N85" s="55"/>
      <c r="O85" s="45" t="s">
        <v>721</v>
      </c>
      <c r="P85" s="40">
        <v>1806024</v>
      </c>
      <c r="Q85" s="40">
        <v>1390124</v>
      </c>
      <c r="R85" s="40">
        <v>3968833</v>
      </c>
      <c r="S85" s="40">
        <v>1984923</v>
      </c>
      <c r="T85" s="40">
        <v>680354</v>
      </c>
      <c r="U85" s="40">
        <v>1168973</v>
      </c>
      <c r="V85" s="40">
        <v>2434393</v>
      </c>
      <c r="W85" s="40">
        <v>489845</v>
      </c>
      <c r="X85" s="40">
        <v>4492332</v>
      </c>
      <c r="Y85" s="40" t="s">
        <v>715</v>
      </c>
      <c r="Z85" s="56">
        <v>18415801</v>
      </c>
    </row>
    <row r="86" spans="1:26">
      <c r="A86" s="22">
        <v>2035</v>
      </c>
      <c r="B86" s="22">
        <v>111412.95170000001</v>
      </c>
      <c r="D86">
        <f t="shared" si="7"/>
        <v>11765.183948622052</v>
      </c>
      <c r="E86" s="75">
        <v>124493.1731</v>
      </c>
      <c r="N86" s="59"/>
      <c r="O86" s="47" t="s">
        <v>722</v>
      </c>
      <c r="P86" s="41">
        <v>6910629</v>
      </c>
      <c r="Q86" s="41">
        <v>16213529</v>
      </c>
      <c r="R86" s="41">
        <v>42128810</v>
      </c>
      <c r="S86" s="41">
        <v>22369104</v>
      </c>
      <c r="T86" s="41">
        <v>8753718</v>
      </c>
      <c r="U86" s="41">
        <v>28489567</v>
      </c>
      <c r="V86" s="41">
        <v>10443724</v>
      </c>
      <c r="W86" s="41">
        <v>6038215</v>
      </c>
      <c r="X86" s="41">
        <v>15860730</v>
      </c>
      <c r="Y86" s="41" t="s">
        <v>715</v>
      </c>
      <c r="Z86" s="60">
        <v>157208026</v>
      </c>
    </row>
    <row r="87" spans="1:26" ht="24">
      <c r="A87" s="22">
        <v>2036</v>
      </c>
      <c r="B87" s="22">
        <v>110353.7803</v>
      </c>
      <c r="D87">
        <f t="shared" si="7"/>
        <v>11623.782425600031</v>
      </c>
      <c r="E87" s="75">
        <v>123880.8057</v>
      </c>
      <c r="N87" s="53"/>
      <c r="O87" s="44" t="s">
        <v>714</v>
      </c>
      <c r="P87" s="39">
        <v>1114306</v>
      </c>
      <c r="Q87" s="39">
        <v>2356151</v>
      </c>
      <c r="R87" s="39">
        <v>9411225</v>
      </c>
      <c r="S87" s="39">
        <v>3389318</v>
      </c>
      <c r="T87" s="39">
        <v>794377</v>
      </c>
      <c r="U87" s="39">
        <v>5803313</v>
      </c>
      <c r="V87" s="39">
        <v>1858980</v>
      </c>
      <c r="W87" s="39">
        <v>918931</v>
      </c>
      <c r="X87" s="39">
        <v>2677137</v>
      </c>
      <c r="Y87" s="39" t="s">
        <v>715</v>
      </c>
      <c r="Z87" s="54">
        <v>28323738</v>
      </c>
    </row>
    <row r="88" spans="1:26" ht="22.5">
      <c r="A88" s="22">
        <v>2037</v>
      </c>
      <c r="B88" s="22">
        <v>109297.6116</v>
      </c>
      <c r="D88">
        <f t="shared" si="7"/>
        <v>11472.594283286893</v>
      </c>
      <c r="E88" s="75">
        <v>123226.0554</v>
      </c>
      <c r="N88" s="55"/>
      <c r="O88" s="45" t="s">
        <v>716</v>
      </c>
      <c r="P88" s="40">
        <v>4269124</v>
      </c>
      <c r="Q88" s="40">
        <v>13063266</v>
      </c>
      <c r="R88" s="40">
        <v>31614499</v>
      </c>
      <c r="S88" s="40">
        <v>17494279</v>
      </c>
      <c r="T88" s="40">
        <v>7329655</v>
      </c>
      <c r="U88" s="40">
        <v>22448637</v>
      </c>
      <c r="V88" s="40">
        <v>6657299</v>
      </c>
      <c r="W88" s="40">
        <v>3646222</v>
      </c>
      <c r="X88" s="40">
        <v>9200696</v>
      </c>
      <c r="Y88" s="40" t="s">
        <v>715</v>
      </c>
      <c r="Z88" s="56">
        <v>115723677</v>
      </c>
    </row>
    <row r="89" spans="1:26" ht="24">
      <c r="A89" s="22">
        <v>2038</v>
      </c>
      <c r="B89" s="22">
        <v>108227.0037</v>
      </c>
      <c r="D89">
        <f t="shared" si="7"/>
        <v>11309.168554622731</v>
      </c>
      <c r="E89" s="75">
        <v>122518.3078</v>
      </c>
      <c r="N89" s="61">
        <v>40</v>
      </c>
      <c r="O89" s="45" t="s">
        <v>718</v>
      </c>
      <c r="P89" s="40">
        <v>5383430</v>
      </c>
      <c r="Q89" s="40">
        <v>15419417</v>
      </c>
      <c r="R89" s="40">
        <v>41025724</v>
      </c>
      <c r="S89" s="40">
        <v>20883597</v>
      </c>
      <c r="T89" s="40">
        <v>8124032</v>
      </c>
      <c r="U89" s="40">
        <v>28251950</v>
      </c>
      <c r="V89" s="40">
        <v>8516279</v>
      </c>
      <c r="W89" s="40">
        <v>4565153</v>
      </c>
      <c r="X89" s="40">
        <v>11877833</v>
      </c>
      <c r="Y89" s="40" t="s">
        <v>715</v>
      </c>
      <c r="Z89" s="56">
        <v>144047415</v>
      </c>
    </row>
    <row r="90" spans="1:26" ht="22.5">
      <c r="A90" s="22">
        <v>2039</v>
      </c>
      <c r="B90" s="22">
        <v>107147.379</v>
      </c>
      <c r="D90">
        <f t="shared" si="7"/>
        <v>11134.725781671648</v>
      </c>
      <c r="E90" s="75">
        <v>121762.8487</v>
      </c>
      <c r="N90" s="58" t="s">
        <v>736</v>
      </c>
      <c r="O90" s="45" t="s">
        <v>720</v>
      </c>
      <c r="P90" s="40">
        <v>33419</v>
      </c>
      <c r="Q90" s="40" t="s">
        <v>715</v>
      </c>
      <c r="R90" s="40">
        <v>554305</v>
      </c>
      <c r="S90" s="40">
        <v>711760</v>
      </c>
      <c r="T90" s="40">
        <v>143604</v>
      </c>
      <c r="U90" s="40">
        <v>864399</v>
      </c>
      <c r="V90" s="40" t="s">
        <v>715</v>
      </c>
      <c r="W90" s="40">
        <v>2078343</v>
      </c>
      <c r="X90" s="40">
        <v>14922</v>
      </c>
      <c r="Y90" s="40" t="s">
        <v>715</v>
      </c>
      <c r="Z90" s="56">
        <v>4400752</v>
      </c>
    </row>
    <row r="91" spans="1:26">
      <c r="A91" s="22">
        <v>2040</v>
      </c>
      <c r="B91" s="22">
        <v>106064.28260000001</v>
      </c>
      <c r="D91">
        <f t="shared" si="7"/>
        <v>10950.843100222377</v>
      </c>
      <c r="E91" s="75">
        <v>120966.5082</v>
      </c>
      <c r="N91" s="55"/>
      <c r="O91" s="45" t="s">
        <v>721</v>
      </c>
      <c r="P91" s="40">
        <v>1922280</v>
      </c>
      <c r="Q91" s="40">
        <v>2471535</v>
      </c>
      <c r="R91" s="40">
        <v>4216315</v>
      </c>
      <c r="S91" s="40">
        <v>2532063</v>
      </c>
      <c r="T91" s="40">
        <v>594977</v>
      </c>
      <c r="U91" s="40">
        <v>1275455</v>
      </c>
      <c r="V91" s="40">
        <v>2988923</v>
      </c>
      <c r="W91" s="40">
        <v>531387</v>
      </c>
      <c r="X91" s="40">
        <v>4469338</v>
      </c>
      <c r="Y91" s="40" t="s">
        <v>715</v>
      </c>
      <c r="Z91" s="56">
        <v>21002273</v>
      </c>
    </row>
    <row r="92" spans="1:26">
      <c r="A92" s="22">
        <v>2041</v>
      </c>
      <c r="B92" s="22">
        <v>104982.07279999999</v>
      </c>
      <c r="D92">
        <f t="shared" si="7"/>
        <v>10758.737173057434</v>
      </c>
      <c r="E92" s="75">
        <v>120134.55530000001</v>
      </c>
      <c r="N92" s="59"/>
      <c r="O92" s="47" t="s">
        <v>722</v>
      </c>
      <c r="P92" s="41">
        <v>7339129</v>
      </c>
      <c r="Q92" s="41">
        <v>17890952</v>
      </c>
      <c r="R92" s="41">
        <v>45796344</v>
      </c>
      <c r="S92" s="41">
        <v>24127420</v>
      </c>
      <c r="T92" s="41">
        <v>8862613</v>
      </c>
      <c r="U92" s="41">
        <v>30391804</v>
      </c>
      <c r="V92" s="41">
        <v>11505202</v>
      </c>
      <c r="W92" s="41">
        <v>6545299</v>
      </c>
      <c r="X92" s="41">
        <v>16362093</v>
      </c>
      <c r="Y92" s="41" t="s">
        <v>715</v>
      </c>
      <c r="Z92" s="60">
        <v>168820856</v>
      </c>
    </row>
    <row r="93" spans="1:26" ht="24">
      <c r="A93" s="22">
        <v>2042</v>
      </c>
      <c r="B93" s="22">
        <v>103913.03019999999</v>
      </c>
      <c r="D93">
        <f t="shared" si="7"/>
        <v>10559.724923915892</v>
      </c>
      <c r="E93" s="75">
        <v>119272.69319999999</v>
      </c>
      <c r="N93" s="53"/>
      <c r="O93" s="44" t="s">
        <v>714</v>
      </c>
      <c r="P93" s="39">
        <v>1242667</v>
      </c>
      <c r="Q93" s="39">
        <v>2665617</v>
      </c>
      <c r="R93" s="39">
        <v>10538211</v>
      </c>
      <c r="S93" s="39">
        <v>3788980</v>
      </c>
      <c r="T93" s="39">
        <v>872697</v>
      </c>
      <c r="U93" s="39">
        <v>6404759</v>
      </c>
      <c r="V93" s="39">
        <v>2090263</v>
      </c>
      <c r="W93" s="39">
        <v>1047766</v>
      </c>
      <c r="X93" s="39">
        <v>3050444</v>
      </c>
      <c r="Y93" s="39" t="s">
        <v>715</v>
      </c>
      <c r="Z93" s="54">
        <v>31701404</v>
      </c>
    </row>
    <row r="94" spans="1:26" ht="22.5">
      <c r="A94" s="22">
        <v>2043</v>
      </c>
      <c r="B94" s="22">
        <v>102843.32460000001</v>
      </c>
      <c r="D94">
        <f t="shared" si="7"/>
        <v>10351.818359523939</v>
      </c>
      <c r="E94" s="75">
        <v>118372.3125</v>
      </c>
      <c r="N94" s="55"/>
      <c r="O94" s="45" t="s">
        <v>716</v>
      </c>
      <c r="P94" s="40">
        <v>4687887</v>
      </c>
      <c r="Q94" s="40">
        <v>14336203</v>
      </c>
      <c r="R94" s="40">
        <v>35915347</v>
      </c>
      <c r="S94" s="40">
        <v>19740552</v>
      </c>
      <c r="T94" s="40">
        <v>8024233</v>
      </c>
      <c r="U94" s="40">
        <v>25599439</v>
      </c>
      <c r="V94" s="40">
        <v>7612538</v>
      </c>
      <c r="W94" s="40">
        <v>3406706</v>
      </c>
      <c r="X94" s="40">
        <v>9895815</v>
      </c>
      <c r="Y94" s="40" t="s">
        <v>715</v>
      </c>
      <c r="Z94" s="56">
        <v>129218720</v>
      </c>
    </row>
    <row r="95" spans="1:26" ht="24">
      <c r="A95" s="22">
        <v>2044</v>
      </c>
      <c r="B95" s="22">
        <v>101777.098</v>
      </c>
      <c r="D95">
        <f t="shared" si="7"/>
        <v>10136.366292239036</v>
      </c>
      <c r="E95" s="75">
        <v>117439.2545</v>
      </c>
      <c r="N95" s="61">
        <v>41</v>
      </c>
      <c r="O95" s="45" t="s">
        <v>718</v>
      </c>
      <c r="P95" s="40">
        <v>5930554</v>
      </c>
      <c r="Q95" s="40">
        <v>17001820</v>
      </c>
      <c r="R95" s="40">
        <v>46453558</v>
      </c>
      <c r="S95" s="40">
        <v>23529532</v>
      </c>
      <c r="T95" s="40">
        <v>8896930</v>
      </c>
      <c r="U95" s="40">
        <v>32004198</v>
      </c>
      <c r="V95" s="40">
        <v>9702801</v>
      </c>
      <c r="W95" s="40">
        <v>4454472</v>
      </c>
      <c r="X95" s="40">
        <v>12946259</v>
      </c>
      <c r="Y95" s="40" t="s">
        <v>715</v>
      </c>
      <c r="Z95" s="56">
        <v>160920124</v>
      </c>
    </row>
    <row r="96" spans="1:26" ht="22.5">
      <c r="A96" s="22">
        <v>2045</v>
      </c>
      <c r="B96" s="22">
        <v>100712.8792</v>
      </c>
      <c r="D96">
        <f t="shared" si="7"/>
        <v>9915.1080256753448</v>
      </c>
      <c r="E96" s="75">
        <v>116481.05160000001</v>
      </c>
      <c r="N96" s="58" t="s">
        <v>737</v>
      </c>
      <c r="O96" s="45" t="s">
        <v>720</v>
      </c>
      <c r="P96" s="40">
        <v>36248</v>
      </c>
      <c r="Q96" s="40" t="s">
        <v>715</v>
      </c>
      <c r="R96" s="40">
        <v>589261</v>
      </c>
      <c r="S96" s="40">
        <v>632290</v>
      </c>
      <c r="T96" s="40">
        <v>173214</v>
      </c>
      <c r="U96" s="40">
        <v>1096564</v>
      </c>
      <c r="V96" s="40">
        <v>3815</v>
      </c>
      <c r="W96" s="40">
        <v>2179234</v>
      </c>
      <c r="X96" s="40">
        <v>19590</v>
      </c>
      <c r="Y96" s="40" t="s">
        <v>715</v>
      </c>
      <c r="Z96" s="56">
        <v>4730216</v>
      </c>
    </row>
    <row r="97" spans="1:26">
      <c r="A97" s="22">
        <v>2046</v>
      </c>
      <c r="B97" s="22">
        <v>99664.774829999995</v>
      </c>
      <c r="D97">
        <f t="shared" si="7"/>
        <v>9689.9572925732027</v>
      </c>
      <c r="E97" s="75">
        <v>115505.99159999999</v>
      </c>
      <c r="N97" s="55"/>
      <c r="O97" s="45" t="s">
        <v>721</v>
      </c>
      <c r="P97" s="40">
        <v>2175426</v>
      </c>
      <c r="Q97" s="40">
        <v>3099437</v>
      </c>
      <c r="R97" s="40">
        <v>4673617</v>
      </c>
      <c r="S97" s="40">
        <v>2915989</v>
      </c>
      <c r="T97" s="40">
        <v>687422</v>
      </c>
      <c r="U97" s="40">
        <v>1579844</v>
      </c>
      <c r="V97" s="40">
        <v>3946486</v>
      </c>
      <c r="W97" s="40">
        <v>617569</v>
      </c>
      <c r="X97" s="40">
        <v>4949969</v>
      </c>
      <c r="Y97" s="40" t="s">
        <v>715</v>
      </c>
      <c r="Z97" s="56">
        <v>24645759</v>
      </c>
    </row>
    <row r="98" spans="1:26">
      <c r="A98" s="22">
        <v>2047</v>
      </c>
      <c r="B98" s="22">
        <v>98633.195489999998</v>
      </c>
      <c r="D98">
        <f t="shared" si="7"/>
        <v>9462.0111214415265</v>
      </c>
      <c r="E98" s="75">
        <v>114518.8254</v>
      </c>
      <c r="N98" s="59"/>
      <c r="O98" s="47" t="s">
        <v>722</v>
      </c>
      <c r="P98" s="41">
        <v>8142228</v>
      </c>
      <c r="Q98" s="41">
        <v>20101257</v>
      </c>
      <c r="R98" s="41">
        <v>51716436</v>
      </c>
      <c r="S98" s="41">
        <v>27077811</v>
      </c>
      <c r="T98" s="41">
        <v>9757566</v>
      </c>
      <c r="U98" s="41">
        <v>34680606</v>
      </c>
      <c r="V98" s="41">
        <v>13653102</v>
      </c>
      <c r="W98" s="41">
        <v>7251275</v>
      </c>
      <c r="X98" s="41">
        <v>17915818</v>
      </c>
      <c r="Y98" s="41" t="s">
        <v>715</v>
      </c>
      <c r="Z98" s="60">
        <v>190296099</v>
      </c>
    </row>
    <row r="99" spans="1:26" ht="24">
      <c r="A99" s="22">
        <v>2048</v>
      </c>
      <c r="B99" s="22">
        <v>97585.386360000004</v>
      </c>
      <c r="D99">
        <f t="shared" si="7"/>
        <v>9227.563620714016</v>
      </c>
      <c r="E99" s="75">
        <v>113503.5039</v>
      </c>
      <c r="N99" s="53"/>
      <c r="O99" s="44" t="s">
        <v>714</v>
      </c>
      <c r="P99" s="39">
        <v>1394913</v>
      </c>
      <c r="Q99" s="39">
        <v>3016364</v>
      </c>
      <c r="R99" s="39">
        <v>11818532</v>
      </c>
      <c r="S99" s="39">
        <v>4267545</v>
      </c>
      <c r="T99" s="39">
        <v>968088</v>
      </c>
      <c r="U99" s="39">
        <v>7159300</v>
      </c>
      <c r="V99" s="39">
        <v>2374368</v>
      </c>
      <c r="W99" s="39">
        <v>1192508</v>
      </c>
      <c r="X99" s="39">
        <v>3472056</v>
      </c>
      <c r="Y99" s="39" t="s">
        <v>715</v>
      </c>
      <c r="Z99" s="54">
        <v>35663674</v>
      </c>
    </row>
    <row r="100" spans="1:26" ht="22.5">
      <c r="A100" s="22">
        <v>2049</v>
      </c>
      <c r="B100" s="22">
        <v>96542.780100000004</v>
      </c>
      <c r="D100">
        <f t="shared" si="7"/>
        <v>8988.0083530323027</v>
      </c>
      <c r="E100" s="75">
        <v>112466.0622</v>
      </c>
      <c r="N100" s="55"/>
      <c r="O100" s="45" t="s">
        <v>716</v>
      </c>
      <c r="P100" s="40">
        <v>5196352</v>
      </c>
      <c r="Q100" s="40">
        <v>16102260</v>
      </c>
      <c r="R100" s="40">
        <v>41362373</v>
      </c>
      <c r="S100" s="40">
        <v>22578448</v>
      </c>
      <c r="T100" s="40">
        <v>8612114</v>
      </c>
      <c r="U100" s="40">
        <v>29572087</v>
      </c>
      <c r="V100" s="40">
        <v>9183978</v>
      </c>
      <c r="W100" s="40">
        <v>3876862</v>
      </c>
      <c r="X100" s="40">
        <v>11320819</v>
      </c>
      <c r="Y100" s="40" t="s">
        <v>715</v>
      </c>
      <c r="Z100" s="56">
        <v>147805293</v>
      </c>
    </row>
    <row r="101" spans="1:26" ht="24">
      <c r="A101" s="22">
        <v>2050</v>
      </c>
      <c r="B101" s="22">
        <v>95505.484389999998</v>
      </c>
      <c r="D101">
        <f t="shared" si="7"/>
        <v>8744.8350087124054</v>
      </c>
      <c r="E101" s="75">
        <v>111412.95170000001</v>
      </c>
      <c r="N101" s="61">
        <v>42</v>
      </c>
      <c r="O101" s="45" t="s">
        <v>718</v>
      </c>
      <c r="P101" s="40">
        <v>6591265</v>
      </c>
      <c r="Q101" s="40">
        <v>19118624</v>
      </c>
      <c r="R101" s="40">
        <v>53180905</v>
      </c>
      <c r="S101" s="40">
        <v>26845993</v>
      </c>
      <c r="T101" s="40">
        <v>9580202</v>
      </c>
      <c r="U101" s="40">
        <v>36731387</v>
      </c>
      <c r="V101" s="40">
        <v>11558346</v>
      </c>
      <c r="W101" s="40">
        <v>5069370</v>
      </c>
      <c r="X101" s="40">
        <v>14792875</v>
      </c>
      <c r="Y101" s="40" t="s">
        <v>715</v>
      </c>
      <c r="Z101" s="56">
        <v>183468967</v>
      </c>
    </row>
    <row r="102" spans="1:26" ht="22.5">
      <c r="A102" s="22">
        <v>2051</v>
      </c>
      <c r="B102" s="22">
        <v>94475.315900000001</v>
      </c>
      <c r="D102">
        <f t="shared" si="7"/>
        <v>8500.2621442827076</v>
      </c>
      <c r="E102" s="75">
        <v>110353.7803</v>
      </c>
      <c r="N102" s="58" t="s">
        <v>738</v>
      </c>
      <c r="O102" s="45" t="s">
        <v>720</v>
      </c>
      <c r="P102" s="40">
        <v>30306</v>
      </c>
      <c r="Q102" s="40" t="s">
        <v>715</v>
      </c>
      <c r="R102" s="40">
        <v>1130204</v>
      </c>
      <c r="S102" s="40">
        <v>650988</v>
      </c>
      <c r="T102" s="40">
        <v>156571</v>
      </c>
      <c r="U102" s="40">
        <v>1209971</v>
      </c>
      <c r="V102" s="40">
        <v>1078517</v>
      </c>
      <c r="W102" s="40">
        <v>2707026</v>
      </c>
      <c r="X102" s="40">
        <v>27220</v>
      </c>
      <c r="Y102" s="40" t="s">
        <v>715</v>
      </c>
      <c r="Z102" s="56">
        <v>6990803</v>
      </c>
    </row>
    <row r="103" spans="1:26">
      <c r="A103" s="22">
        <v>2052</v>
      </c>
      <c r="B103" s="22">
        <v>93456.557440000004</v>
      </c>
      <c r="D103">
        <f t="shared" si="7"/>
        <v>8256.3826321659835</v>
      </c>
      <c r="E103" s="75">
        <v>109297.6116</v>
      </c>
      <c r="N103" s="55"/>
      <c r="O103" s="45" t="s">
        <v>721</v>
      </c>
      <c r="P103" s="40">
        <v>2283523</v>
      </c>
      <c r="Q103" s="40">
        <v>3449029</v>
      </c>
      <c r="R103" s="40">
        <v>5120423</v>
      </c>
      <c r="S103" s="40">
        <v>3342046</v>
      </c>
      <c r="T103" s="40">
        <v>900663</v>
      </c>
      <c r="U103" s="40">
        <v>2175611</v>
      </c>
      <c r="V103" s="40">
        <v>4314642</v>
      </c>
      <c r="W103" s="40">
        <v>836703</v>
      </c>
      <c r="X103" s="40">
        <v>5209346</v>
      </c>
      <c r="Y103" s="40" t="s">
        <v>715</v>
      </c>
      <c r="Z103" s="56">
        <v>27631986</v>
      </c>
    </row>
    <row r="104" spans="1:26">
      <c r="A104" s="22">
        <v>2053</v>
      </c>
      <c r="B104" s="22">
        <v>92436.490460000001</v>
      </c>
      <c r="D104">
        <f t="shared" si="7"/>
        <v>8009.1689698785922</v>
      </c>
      <c r="E104" s="75">
        <v>108227.0037</v>
      </c>
      <c r="N104" s="59"/>
      <c r="O104" s="47" t="s">
        <v>722</v>
      </c>
      <c r="P104" s="41">
        <v>8905094</v>
      </c>
      <c r="Q104" s="41">
        <v>22567653</v>
      </c>
      <c r="R104" s="41">
        <v>59431532</v>
      </c>
      <c r="S104" s="41">
        <v>30839027</v>
      </c>
      <c r="T104" s="41">
        <v>10637436</v>
      </c>
      <c r="U104" s="41">
        <v>40116969</v>
      </c>
      <c r="V104" s="41">
        <v>16951505</v>
      </c>
      <c r="W104" s="41">
        <v>8613099</v>
      </c>
      <c r="X104" s="41">
        <v>20029441</v>
      </c>
      <c r="Y104" s="41" t="s">
        <v>715</v>
      </c>
      <c r="Z104" s="60">
        <v>218091756</v>
      </c>
    </row>
    <row r="105" spans="1:26" ht="24">
      <c r="A105" s="22">
        <v>2054</v>
      </c>
      <c r="B105" s="22">
        <v>91411.44515</v>
      </c>
      <c r="D105">
        <f t="shared" si="7"/>
        <v>7759.8732417386018</v>
      </c>
      <c r="E105" s="75">
        <v>107147.379</v>
      </c>
      <c r="N105" s="53"/>
      <c r="O105" s="44" t="s">
        <v>714</v>
      </c>
      <c r="P105" s="39">
        <v>1588742</v>
      </c>
      <c r="Q105" s="39">
        <v>3406251</v>
      </c>
      <c r="R105" s="39">
        <v>13264219</v>
      </c>
      <c r="S105" s="39">
        <v>4718345</v>
      </c>
      <c r="T105" s="39">
        <v>1073069</v>
      </c>
      <c r="U105" s="39">
        <v>7798417</v>
      </c>
      <c r="V105" s="39">
        <v>2621993</v>
      </c>
      <c r="W105" s="39">
        <v>1318348</v>
      </c>
      <c r="X105" s="39">
        <v>3805206</v>
      </c>
      <c r="Y105" s="39" t="s">
        <v>715</v>
      </c>
      <c r="Z105" s="54">
        <v>39594590</v>
      </c>
    </row>
    <row r="106" spans="1:26" ht="22.5">
      <c r="A106" s="22">
        <v>2055</v>
      </c>
      <c r="B106" s="22">
        <v>90380.571240000005</v>
      </c>
      <c r="D106">
        <f t="shared" si="7"/>
        <v>7509.7758646743314</v>
      </c>
      <c r="E106" s="75">
        <v>106064.28260000001</v>
      </c>
      <c r="N106" s="55"/>
      <c r="O106" s="45" t="s">
        <v>716</v>
      </c>
      <c r="P106" s="40">
        <v>5402592</v>
      </c>
      <c r="Q106" s="40">
        <v>17304473</v>
      </c>
      <c r="R106" s="40">
        <v>46523174</v>
      </c>
      <c r="S106" s="40">
        <v>25088872</v>
      </c>
      <c r="T106" s="40">
        <v>8869292</v>
      </c>
      <c r="U106" s="40">
        <v>33062740</v>
      </c>
      <c r="V106" s="40">
        <v>10518665</v>
      </c>
      <c r="W106" s="40">
        <v>4257041</v>
      </c>
      <c r="X106" s="40">
        <v>12060962</v>
      </c>
      <c r="Y106" s="40" t="s">
        <v>715</v>
      </c>
      <c r="Z106" s="56">
        <v>163087811</v>
      </c>
    </row>
    <row r="107" spans="1:26" ht="24">
      <c r="A107" s="22">
        <v>2056</v>
      </c>
      <c r="B107" s="22">
        <v>89341.8266</v>
      </c>
      <c r="D107">
        <f t="shared" si="7"/>
        <v>7259.8832120782645</v>
      </c>
      <c r="E107" s="75">
        <v>104982.07279999999</v>
      </c>
      <c r="N107" s="61">
        <v>43</v>
      </c>
      <c r="O107" s="45" t="s">
        <v>718</v>
      </c>
      <c r="P107" s="40">
        <v>6991334</v>
      </c>
      <c r="Q107" s="40">
        <v>20710724</v>
      </c>
      <c r="R107" s="40">
        <v>59787393</v>
      </c>
      <c r="S107" s="40">
        <v>29807217</v>
      </c>
      <c r="T107" s="40">
        <v>9942361</v>
      </c>
      <c r="U107" s="40">
        <v>40861157</v>
      </c>
      <c r="V107" s="40">
        <v>13140658</v>
      </c>
      <c r="W107" s="40">
        <v>5575389</v>
      </c>
      <c r="X107" s="40">
        <v>15866168</v>
      </c>
      <c r="Y107" s="40" t="s">
        <v>715</v>
      </c>
      <c r="Z107" s="56">
        <v>202682401</v>
      </c>
    </row>
    <row r="108" spans="1:26" ht="22.5">
      <c r="A108" s="22">
        <v>2057</v>
      </c>
      <c r="B108" s="22">
        <v>88307.302620000002</v>
      </c>
      <c r="D108">
        <f t="shared" si="7"/>
        <v>7013.0309926174959</v>
      </c>
      <c r="E108" s="75">
        <v>103913.03019999999</v>
      </c>
      <c r="N108" s="58" t="s">
        <v>739</v>
      </c>
      <c r="O108" s="45" t="s">
        <v>720</v>
      </c>
      <c r="P108" s="40">
        <v>30120</v>
      </c>
      <c r="Q108" s="40" t="s">
        <v>715</v>
      </c>
      <c r="R108" s="40">
        <v>788624</v>
      </c>
      <c r="S108" s="40">
        <v>643092</v>
      </c>
      <c r="T108" s="40">
        <v>154830</v>
      </c>
      <c r="U108" s="40">
        <v>1184790</v>
      </c>
      <c r="V108" s="40">
        <v>565284</v>
      </c>
      <c r="W108" s="40">
        <v>2307089</v>
      </c>
      <c r="X108" s="40">
        <v>23860</v>
      </c>
      <c r="Y108" s="40" t="s">
        <v>715</v>
      </c>
      <c r="Z108" s="56">
        <v>5697689</v>
      </c>
    </row>
    <row r="109" spans="1:26">
      <c r="A109" s="22">
        <v>2058</v>
      </c>
      <c r="B109" s="22">
        <v>87266.913230000006</v>
      </c>
      <c r="D109">
        <f t="shared" si="7"/>
        <v>6766.0256800793322</v>
      </c>
      <c r="E109" s="75">
        <v>102843.32460000001</v>
      </c>
      <c r="N109" s="55"/>
      <c r="O109" s="45" t="s">
        <v>721</v>
      </c>
      <c r="P109" s="40">
        <v>2811737</v>
      </c>
      <c r="Q109" s="40">
        <v>4731806</v>
      </c>
      <c r="R109" s="40">
        <v>5743575</v>
      </c>
      <c r="S109" s="40">
        <v>4135519</v>
      </c>
      <c r="T109" s="40">
        <v>1101801</v>
      </c>
      <c r="U109" s="40">
        <v>2545943</v>
      </c>
      <c r="V109" s="40">
        <v>5517192</v>
      </c>
      <c r="W109" s="40">
        <v>1073502</v>
      </c>
      <c r="X109" s="40">
        <v>5818594</v>
      </c>
      <c r="Y109" s="40" t="s">
        <v>715</v>
      </c>
      <c r="Z109" s="56">
        <v>33479669</v>
      </c>
    </row>
    <row r="110" spans="1:26">
      <c r="A110" s="22">
        <v>2059</v>
      </c>
      <c r="B110" s="22">
        <v>86217.891380000001</v>
      </c>
      <c r="D110">
        <f t="shared" si="7"/>
        <v>6519.823702105663</v>
      </c>
      <c r="E110" s="75">
        <v>101777.098</v>
      </c>
      <c r="N110" s="59"/>
      <c r="O110" s="47" t="s">
        <v>722</v>
      </c>
      <c r="P110" s="41">
        <v>9833191</v>
      </c>
      <c r="Q110" s="41">
        <v>25442530</v>
      </c>
      <c r="R110" s="41">
        <v>66319592</v>
      </c>
      <c r="S110" s="41">
        <v>34585828</v>
      </c>
      <c r="T110" s="41">
        <v>11198992</v>
      </c>
      <c r="U110" s="41">
        <v>44591890</v>
      </c>
      <c r="V110" s="41">
        <v>19223134</v>
      </c>
      <c r="W110" s="41">
        <v>8955980</v>
      </c>
      <c r="X110" s="41">
        <v>21708622</v>
      </c>
      <c r="Y110" s="41" t="s">
        <v>715</v>
      </c>
      <c r="Z110" s="60">
        <v>241859759</v>
      </c>
    </row>
    <row r="111" spans="1:26" ht="24">
      <c r="A111" s="22">
        <v>2060</v>
      </c>
      <c r="B111" s="22">
        <v>85164.081030000001</v>
      </c>
      <c r="D111">
        <f t="shared" si="7"/>
        <v>6274.0853444650274</v>
      </c>
      <c r="E111" s="75">
        <v>100712.8792</v>
      </c>
      <c r="N111" s="53"/>
      <c r="O111" s="44" t="s">
        <v>714</v>
      </c>
      <c r="P111" s="39">
        <v>1836909</v>
      </c>
      <c r="Q111" s="39">
        <v>3923101</v>
      </c>
      <c r="R111" s="39">
        <v>15116215</v>
      </c>
      <c r="S111" s="39">
        <v>5426238</v>
      </c>
      <c r="T111" s="39">
        <v>1233971</v>
      </c>
      <c r="U111" s="39">
        <v>8925196</v>
      </c>
      <c r="V111" s="39">
        <v>3030594</v>
      </c>
      <c r="W111" s="39">
        <v>1525253</v>
      </c>
      <c r="X111" s="39">
        <v>4332485</v>
      </c>
      <c r="Y111" s="39" t="s">
        <v>715</v>
      </c>
      <c r="Z111" s="54">
        <v>45349962</v>
      </c>
    </row>
    <row r="112" spans="1:26" ht="22.5">
      <c r="A112" s="22">
        <v>2061</v>
      </c>
      <c r="B112" s="22">
        <v>84110.461599999995</v>
      </c>
      <c r="D112">
        <f t="shared" si="7"/>
        <v>6032.0679637160902</v>
      </c>
      <c r="E112" s="75">
        <v>99664.774829999995</v>
      </c>
      <c r="N112" s="55"/>
      <c r="O112" s="45" t="s">
        <v>716</v>
      </c>
      <c r="P112" s="40">
        <v>5802581</v>
      </c>
      <c r="Q112" s="40">
        <v>19178347</v>
      </c>
      <c r="R112" s="40">
        <v>53733645</v>
      </c>
      <c r="S112" s="40">
        <v>29316945</v>
      </c>
      <c r="T112" s="40">
        <v>9912017</v>
      </c>
      <c r="U112" s="40">
        <v>38164283</v>
      </c>
      <c r="V112" s="40">
        <v>12298263</v>
      </c>
      <c r="W112" s="40">
        <v>4745029</v>
      </c>
      <c r="X112" s="40">
        <v>12767502</v>
      </c>
      <c r="Y112" s="40" t="s">
        <v>715</v>
      </c>
      <c r="Z112" s="56">
        <v>185918612</v>
      </c>
    </row>
    <row r="113" spans="1:26" ht="24">
      <c r="A113" s="22">
        <v>2062</v>
      </c>
      <c r="B113" s="22">
        <v>83065.806339999996</v>
      </c>
      <c r="D113">
        <f t="shared" si="7"/>
        <v>5793.8663713484202</v>
      </c>
      <c r="E113" s="75">
        <v>98633.195489999998</v>
      </c>
      <c r="N113" s="61">
        <v>44</v>
      </c>
      <c r="O113" s="45" t="s">
        <v>718</v>
      </c>
      <c r="P113" s="40">
        <v>7639490</v>
      </c>
      <c r="Q113" s="40">
        <v>23101448</v>
      </c>
      <c r="R113" s="40">
        <v>68849860</v>
      </c>
      <c r="S113" s="40">
        <v>34743183</v>
      </c>
      <c r="T113" s="40">
        <v>11145988</v>
      </c>
      <c r="U113" s="40">
        <v>47089479</v>
      </c>
      <c r="V113" s="40">
        <v>15328857</v>
      </c>
      <c r="W113" s="40">
        <v>6270282</v>
      </c>
      <c r="X113" s="40">
        <v>17099987</v>
      </c>
      <c r="Y113" s="40" t="s">
        <v>715</v>
      </c>
      <c r="Z113" s="56">
        <v>231268574</v>
      </c>
    </row>
    <row r="114" spans="1:26" ht="22.5">
      <c r="A114" s="22">
        <v>2063</v>
      </c>
      <c r="B114" s="22">
        <v>82022.244200000001</v>
      </c>
      <c r="D114">
        <f t="shared" si="7"/>
        <v>5551.9171643554</v>
      </c>
      <c r="E114" s="75">
        <v>97585.386360000004</v>
      </c>
      <c r="N114" s="58" t="s">
        <v>740</v>
      </c>
      <c r="O114" s="45" t="s">
        <v>720</v>
      </c>
      <c r="P114" s="40">
        <v>34817</v>
      </c>
      <c r="Q114" s="40" t="s">
        <v>715</v>
      </c>
      <c r="R114" s="40">
        <v>2270051</v>
      </c>
      <c r="S114" s="40">
        <v>621057</v>
      </c>
      <c r="T114" s="40">
        <v>167227</v>
      </c>
      <c r="U114" s="40">
        <v>1262672</v>
      </c>
      <c r="V114" s="40">
        <v>1955648</v>
      </c>
      <c r="W114" s="40">
        <v>2960266</v>
      </c>
      <c r="X114" s="40">
        <v>511721</v>
      </c>
      <c r="Y114" s="40" t="s">
        <v>715</v>
      </c>
      <c r="Z114" s="56">
        <v>9783459</v>
      </c>
    </row>
    <row r="115" spans="1:26">
      <c r="A115" s="22">
        <v>2064</v>
      </c>
      <c r="B115" s="22">
        <v>80981.597949999996</v>
      </c>
      <c r="D115">
        <f t="shared" si="7"/>
        <v>5311.1693500917863</v>
      </c>
      <c r="E115" s="75">
        <v>96542.780100000004</v>
      </c>
      <c r="N115" s="55"/>
      <c r="O115" s="45" t="s">
        <v>721</v>
      </c>
      <c r="P115" s="40">
        <v>3636000</v>
      </c>
      <c r="Q115" s="40">
        <v>5327000</v>
      </c>
      <c r="R115" s="40">
        <v>6657000</v>
      </c>
      <c r="S115" s="40">
        <v>4456000</v>
      </c>
      <c r="T115" s="40">
        <v>1366000</v>
      </c>
      <c r="U115" s="40">
        <v>2885000</v>
      </c>
      <c r="V115" s="40">
        <v>6707000</v>
      </c>
      <c r="W115" s="40">
        <v>1530000</v>
      </c>
      <c r="X115" s="40">
        <v>6228000</v>
      </c>
      <c r="Y115" s="40" t="s">
        <v>715</v>
      </c>
      <c r="Z115" s="56">
        <v>38792000</v>
      </c>
    </row>
    <row r="116" spans="1:26">
      <c r="A116" s="22">
        <v>2065</v>
      </c>
      <c r="B116" s="22">
        <v>79948.444430000003</v>
      </c>
      <c r="D116">
        <f t="shared" si="7"/>
        <v>5071.6477929053472</v>
      </c>
      <c r="E116" s="75">
        <v>95505.484389999998</v>
      </c>
      <c r="N116" s="59"/>
      <c r="O116" s="47" t="s">
        <v>722</v>
      </c>
      <c r="P116" s="41">
        <v>11310307</v>
      </c>
      <c r="Q116" s="41">
        <v>28428448</v>
      </c>
      <c r="R116" s="41">
        <v>77776911</v>
      </c>
      <c r="S116" s="41">
        <v>39820240</v>
      </c>
      <c r="T116" s="41">
        <v>12679215</v>
      </c>
      <c r="U116" s="41">
        <v>51237151</v>
      </c>
      <c r="V116" s="41">
        <v>23991505</v>
      </c>
      <c r="W116" s="41">
        <v>10760548</v>
      </c>
      <c r="X116" s="41">
        <v>23839708</v>
      </c>
      <c r="Y116" s="41" t="s">
        <v>715</v>
      </c>
      <c r="Z116" s="60">
        <v>279844033</v>
      </c>
    </row>
    <row r="117" spans="1:26" ht="24">
      <c r="A117" s="22">
        <v>2066</v>
      </c>
      <c r="B117" s="22">
        <v>78925.520910000007</v>
      </c>
      <c r="D117">
        <f t="shared" si="7"/>
        <v>4833.7719793736433</v>
      </c>
      <c r="E117" s="75">
        <v>94475.315900000001</v>
      </c>
      <c r="N117" s="53"/>
      <c r="O117" s="44" t="s">
        <v>714</v>
      </c>
      <c r="P117" s="39">
        <v>2091764</v>
      </c>
      <c r="Q117" s="39">
        <v>4482290</v>
      </c>
      <c r="R117" s="39">
        <v>17189415</v>
      </c>
      <c r="S117" s="39">
        <v>6229447</v>
      </c>
      <c r="T117" s="39">
        <v>1402447</v>
      </c>
      <c r="U117" s="39">
        <v>10196315</v>
      </c>
      <c r="V117" s="39">
        <v>3465822</v>
      </c>
      <c r="W117" s="39">
        <v>1757976</v>
      </c>
      <c r="X117" s="39">
        <v>4890486</v>
      </c>
      <c r="Y117" s="39" t="s">
        <v>715</v>
      </c>
      <c r="Z117" s="54">
        <v>51705962</v>
      </c>
    </row>
    <row r="118" spans="1:26" ht="22.5">
      <c r="A118" s="22">
        <v>2067</v>
      </c>
      <c r="B118" s="22">
        <v>77928.653449999998</v>
      </c>
      <c r="D118">
        <f t="shared" si="7"/>
        <v>4598.5308515220167</v>
      </c>
      <c r="E118" s="75">
        <v>93456.557440000004</v>
      </c>
      <c r="N118" s="55"/>
      <c r="O118" s="45" t="s">
        <v>716</v>
      </c>
      <c r="P118" s="40">
        <v>6959059</v>
      </c>
      <c r="Q118" s="40">
        <v>20817719</v>
      </c>
      <c r="R118" s="40">
        <v>60066329</v>
      </c>
      <c r="S118" s="40">
        <v>33150995</v>
      </c>
      <c r="T118" s="40">
        <v>11229827</v>
      </c>
      <c r="U118" s="40">
        <v>42527003</v>
      </c>
      <c r="V118" s="40">
        <v>13875865</v>
      </c>
      <c r="W118" s="40">
        <v>5643970</v>
      </c>
      <c r="X118" s="40">
        <v>13897096</v>
      </c>
      <c r="Y118" s="40" t="s">
        <v>715</v>
      </c>
      <c r="Z118" s="56">
        <v>208167863</v>
      </c>
    </row>
    <row r="119" spans="1:26" ht="24">
      <c r="A119" s="22">
        <v>2068</v>
      </c>
      <c r="B119" s="22">
        <v>76936.973079999996</v>
      </c>
      <c r="D119">
        <f t="shared" si="7"/>
        <v>4362.9875738157352</v>
      </c>
      <c r="E119" s="75">
        <v>92436.490460000001</v>
      </c>
      <c r="N119" s="61">
        <v>45</v>
      </c>
      <c r="O119" s="45" t="s">
        <v>718</v>
      </c>
      <c r="P119" s="40">
        <v>9050823</v>
      </c>
      <c r="Q119" s="40">
        <v>25300009</v>
      </c>
      <c r="R119" s="40">
        <v>77255744</v>
      </c>
      <c r="S119" s="40">
        <v>39380442</v>
      </c>
      <c r="T119" s="40">
        <v>12632274</v>
      </c>
      <c r="U119" s="40">
        <v>52723318</v>
      </c>
      <c r="V119" s="40">
        <v>17341687</v>
      </c>
      <c r="W119" s="40">
        <v>7401946</v>
      </c>
      <c r="X119" s="40">
        <v>18787582</v>
      </c>
      <c r="Y119" s="40" t="s">
        <v>715</v>
      </c>
      <c r="Z119" s="56">
        <v>259873825</v>
      </c>
    </row>
    <row r="120" spans="1:26" ht="22.5">
      <c r="A120" s="22">
        <v>2069</v>
      </c>
      <c r="B120" s="22">
        <v>75963.376799999998</v>
      </c>
      <c r="D120">
        <f t="shared" si="7"/>
        <v>4126.2947518258989</v>
      </c>
      <c r="E120" s="75">
        <v>91411.44515</v>
      </c>
      <c r="N120" s="58" t="s">
        <v>741</v>
      </c>
      <c r="O120" s="45" t="s">
        <v>720</v>
      </c>
      <c r="P120" s="40">
        <v>127739</v>
      </c>
      <c r="Q120" s="40" t="s">
        <v>715</v>
      </c>
      <c r="R120" s="40">
        <v>3185208</v>
      </c>
      <c r="S120" s="40">
        <v>619794</v>
      </c>
      <c r="T120" s="40">
        <v>485383</v>
      </c>
      <c r="U120" s="40">
        <v>1765182</v>
      </c>
      <c r="V120" s="40">
        <v>3038261</v>
      </c>
      <c r="W120" s="40">
        <v>3173360</v>
      </c>
      <c r="X120" s="40">
        <v>690989</v>
      </c>
      <c r="Y120" s="40" t="s">
        <v>715</v>
      </c>
      <c r="Z120" s="56">
        <v>13085916</v>
      </c>
    </row>
    <row r="121" spans="1:26">
      <c r="A121" s="22">
        <v>2070</v>
      </c>
      <c r="B121" s="22">
        <v>75008.627200000003</v>
      </c>
      <c r="D121">
        <f t="shared" si="7"/>
        <v>3888.2560500307591</v>
      </c>
      <c r="E121" s="75">
        <v>90380.571240000005</v>
      </c>
      <c r="N121" s="55"/>
      <c r="O121" s="45" t="s">
        <v>721</v>
      </c>
      <c r="P121" s="40">
        <v>3864574</v>
      </c>
      <c r="Q121" s="40">
        <v>6560600</v>
      </c>
      <c r="R121" s="40">
        <v>8970600</v>
      </c>
      <c r="S121" s="40">
        <v>5018755</v>
      </c>
      <c r="T121" s="40">
        <v>1482503</v>
      </c>
      <c r="U121" s="40">
        <v>3812451</v>
      </c>
      <c r="V121" s="40">
        <v>8459185</v>
      </c>
      <c r="W121" s="40">
        <v>1801966</v>
      </c>
      <c r="X121" s="40">
        <v>6770351</v>
      </c>
      <c r="Y121" s="40" t="s">
        <v>715</v>
      </c>
      <c r="Z121" s="56">
        <v>46740985</v>
      </c>
    </row>
    <row r="122" spans="1:26">
      <c r="A122" s="22">
        <v>2071</v>
      </c>
      <c r="B122" s="22">
        <v>74075.31323</v>
      </c>
      <c r="D122">
        <f t="shared" si="7"/>
        <v>3648.3999209700669</v>
      </c>
      <c r="E122" s="75">
        <v>89341.8266</v>
      </c>
      <c r="N122" s="59"/>
      <c r="O122" s="47" t="s">
        <v>722</v>
      </c>
      <c r="P122" s="41">
        <v>13043136</v>
      </c>
      <c r="Q122" s="41">
        <v>31860609</v>
      </c>
      <c r="R122" s="41">
        <v>89411552</v>
      </c>
      <c r="S122" s="41">
        <v>45018991</v>
      </c>
      <c r="T122" s="41">
        <v>14600160</v>
      </c>
      <c r="U122" s="41">
        <v>58300951</v>
      </c>
      <c r="V122" s="41">
        <v>28839133</v>
      </c>
      <c r="W122" s="41">
        <v>12377272</v>
      </c>
      <c r="X122" s="41">
        <v>26248922</v>
      </c>
      <c r="Y122" s="41" t="s">
        <v>715</v>
      </c>
      <c r="Z122" s="60">
        <v>319700726</v>
      </c>
    </row>
    <row r="123" spans="1:26" ht="24">
      <c r="A123" s="22">
        <v>2072</v>
      </c>
      <c r="B123" s="22">
        <v>73164.364799999996</v>
      </c>
      <c r="D123">
        <f t="shared" si="7"/>
        <v>3409.5183829019043</v>
      </c>
      <c r="E123" s="75">
        <v>88307.302620000002</v>
      </c>
      <c r="N123" s="53"/>
      <c r="O123" s="44" t="s">
        <v>714</v>
      </c>
      <c r="P123" s="39">
        <v>2391247</v>
      </c>
      <c r="Q123" s="39">
        <v>5062815</v>
      </c>
      <c r="R123" s="39">
        <v>19461305</v>
      </c>
      <c r="S123" s="39">
        <v>6993497</v>
      </c>
      <c r="T123" s="39">
        <v>1571780</v>
      </c>
      <c r="U123" s="39">
        <v>11277435</v>
      </c>
      <c r="V123" s="39">
        <v>3885727</v>
      </c>
      <c r="W123" s="39">
        <v>1979016</v>
      </c>
      <c r="X123" s="39">
        <v>5433058</v>
      </c>
      <c r="Y123" s="39" t="s">
        <v>715</v>
      </c>
      <c r="Z123" s="54">
        <v>58055880</v>
      </c>
    </row>
    <row r="124" spans="1:26" ht="22.5">
      <c r="A124" s="22">
        <v>2073</v>
      </c>
      <c r="B124" s="22">
        <v>72274.60269</v>
      </c>
      <c r="D124">
        <f t="shared" si="7"/>
        <v>3169.2824652453637</v>
      </c>
      <c r="E124" s="75">
        <v>87266.913230000006</v>
      </c>
      <c r="N124" s="55"/>
      <c r="O124" s="45" t="s">
        <v>716</v>
      </c>
      <c r="P124" s="40">
        <v>6598852</v>
      </c>
      <c r="Q124" s="40">
        <v>20495701</v>
      </c>
      <c r="R124" s="40">
        <v>63993505</v>
      </c>
      <c r="S124" s="40">
        <v>34884442</v>
      </c>
      <c r="T124" s="40">
        <v>10695391</v>
      </c>
      <c r="U124" s="40">
        <v>43830617</v>
      </c>
      <c r="V124" s="40">
        <v>15514709</v>
      </c>
      <c r="W124" s="40">
        <v>6581105</v>
      </c>
      <c r="X124" s="40">
        <v>14803779</v>
      </c>
      <c r="Y124" s="40" t="s">
        <v>715</v>
      </c>
      <c r="Z124" s="56">
        <v>217398101</v>
      </c>
    </row>
    <row r="125" spans="1:26" ht="24">
      <c r="A125" s="22">
        <v>2074</v>
      </c>
      <c r="B125" s="22">
        <v>71404.620599999995</v>
      </c>
      <c r="D125">
        <f t="shared" si="7"/>
        <v>2927.0532295391858</v>
      </c>
      <c r="E125" s="75">
        <v>86217.891380000001</v>
      </c>
      <c r="N125" s="61">
        <v>46</v>
      </c>
      <c r="O125" s="45" t="s">
        <v>718</v>
      </c>
      <c r="P125" s="40">
        <v>8990099</v>
      </c>
      <c r="Q125" s="40">
        <v>25558516</v>
      </c>
      <c r="R125" s="40">
        <v>83454810</v>
      </c>
      <c r="S125" s="40">
        <v>41877939</v>
      </c>
      <c r="T125" s="40">
        <v>12267171</v>
      </c>
      <c r="U125" s="40">
        <v>55108052</v>
      </c>
      <c r="V125" s="40">
        <v>19400436</v>
      </c>
      <c r="W125" s="40">
        <v>8560121</v>
      </c>
      <c r="X125" s="40">
        <v>20236837</v>
      </c>
      <c r="Y125" s="40" t="s">
        <v>715</v>
      </c>
      <c r="Z125" s="56">
        <v>275453981</v>
      </c>
    </row>
    <row r="126" spans="1:26" ht="22.5">
      <c r="A126" s="22">
        <v>2075</v>
      </c>
      <c r="B126" s="22">
        <v>70555.556289999993</v>
      </c>
      <c r="D126">
        <f t="shared" si="7"/>
        <v>2683.7182831224309</v>
      </c>
      <c r="E126" s="75">
        <v>85164.081030000001</v>
      </c>
      <c r="N126" s="58" t="s">
        <v>742</v>
      </c>
      <c r="O126" s="45" t="s">
        <v>720</v>
      </c>
      <c r="P126" s="40">
        <v>1121261</v>
      </c>
      <c r="Q126" s="40">
        <v>164088</v>
      </c>
      <c r="R126" s="40">
        <v>4599064</v>
      </c>
      <c r="S126" s="40">
        <v>609497</v>
      </c>
      <c r="T126" s="40">
        <v>1263096</v>
      </c>
      <c r="U126" s="40">
        <v>1899160</v>
      </c>
      <c r="V126" s="40">
        <v>4161329</v>
      </c>
      <c r="W126" s="40">
        <v>3054310</v>
      </c>
      <c r="X126" s="40">
        <v>1274008</v>
      </c>
      <c r="Y126" s="40" t="s">
        <v>715</v>
      </c>
      <c r="Z126" s="56">
        <v>18145813</v>
      </c>
    </row>
    <row r="127" spans="1:26">
      <c r="A127" s="22">
        <v>2076</v>
      </c>
      <c r="B127" s="22">
        <v>69728.122919999994</v>
      </c>
      <c r="D127">
        <f t="shared" si="7"/>
        <v>2440.4274219701329</v>
      </c>
      <c r="E127" s="75">
        <v>84110.461599999995</v>
      </c>
      <c r="N127" s="55"/>
      <c r="O127" s="45" t="s">
        <v>721</v>
      </c>
      <c r="P127" s="40">
        <v>4068700</v>
      </c>
      <c r="Q127" s="40">
        <v>7347000</v>
      </c>
      <c r="R127" s="40">
        <v>10455800</v>
      </c>
      <c r="S127" s="40">
        <v>6075000</v>
      </c>
      <c r="T127" s="40">
        <v>1499500</v>
      </c>
      <c r="U127" s="40">
        <v>4554800</v>
      </c>
      <c r="V127" s="40">
        <v>9083200</v>
      </c>
      <c r="W127" s="40">
        <v>2163900</v>
      </c>
      <c r="X127" s="40">
        <v>6984600</v>
      </c>
      <c r="Y127" s="40" t="s">
        <v>715</v>
      </c>
      <c r="Z127" s="56">
        <v>52232500</v>
      </c>
    </row>
    <row r="128" spans="1:26">
      <c r="A128" s="22">
        <v>2077</v>
      </c>
      <c r="B128" s="22">
        <v>68921.179319999996</v>
      </c>
      <c r="D128">
        <f t="shared" si="7"/>
        <v>2199.2064738971858</v>
      </c>
      <c r="E128" s="75">
        <v>83065.806339999996</v>
      </c>
      <c r="N128" s="59"/>
      <c r="O128" s="47" t="s">
        <v>722</v>
      </c>
      <c r="P128" s="41">
        <v>14180060</v>
      </c>
      <c r="Q128" s="41">
        <v>33069604</v>
      </c>
      <c r="R128" s="41">
        <v>98509674</v>
      </c>
      <c r="S128" s="41">
        <v>48562436</v>
      </c>
      <c r="T128" s="41">
        <v>15029767</v>
      </c>
      <c r="U128" s="41">
        <v>61562012</v>
      </c>
      <c r="V128" s="41">
        <v>32644965</v>
      </c>
      <c r="W128" s="41">
        <v>13778331</v>
      </c>
      <c r="X128" s="41">
        <v>28495445</v>
      </c>
      <c r="Y128" s="41" t="s">
        <v>715</v>
      </c>
      <c r="Z128" s="60">
        <v>345832294</v>
      </c>
    </row>
    <row r="129" spans="1:26" ht="24">
      <c r="A129" s="22">
        <v>2078</v>
      </c>
      <c r="B129" s="22">
        <v>68131.390199999994</v>
      </c>
      <c r="D129">
        <f t="shared" ref="D129:D151" si="8">+$H$67*E129+$H$66</f>
        <v>1958.2379377469624</v>
      </c>
      <c r="E129" s="75">
        <v>82022.244200000001</v>
      </c>
      <c r="N129" s="53"/>
      <c r="O129" s="44" t="s">
        <v>714</v>
      </c>
      <c r="P129" s="39">
        <v>2706157</v>
      </c>
      <c r="Q129" s="39">
        <v>5677104</v>
      </c>
      <c r="R129" s="39">
        <v>21559420</v>
      </c>
      <c r="S129" s="39">
        <v>7846881</v>
      </c>
      <c r="T129" s="39">
        <v>1761782</v>
      </c>
      <c r="U129" s="39">
        <v>12604514</v>
      </c>
      <c r="V129" s="39">
        <v>4383311</v>
      </c>
      <c r="W129" s="39">
        <v>2220747</v>
      </c>
      <c r="X129" s="39">
        <v>6069081</v>
      </c>
      <c r="Y129" s="39">
        <v>600529</v>
      </c>
      <c r="Z129" s="54">
        <v>65429526</v>
      </c>
    </row>
    <row r="130" spans="1:26" ht="22.5">
      <c r="A130" s="22">
        <v>2079</v>
      </c>
      <c r="B130" s="22">
        <v>67355.914050000007</v>
      </c>
      <c r="D130">
        <f t="shared" si="8"/>
        <v>1717.9427086456817</v>
      </c>
      <c r="E130" s="75">
        <v>80981.597949999996</v>
      </c>
      <c r="N130" s="55"/>
      <c r="O130" s="45" t="s">
        <v>716</v>
      </c>
      <c r="P130" s="40">
        <v>6626680</v>
      </c>
      <c r="Q130" s="40">
        <v>21150331</v>
      </c>
      <c r="R130" s="40">
        <v>70362766</v>
      </c>
      <c r="S130" s="40">
        <v>38980241</v>
      </c>
      <c r="T130" s="40">
        <v>11046500</v>
      </c>
      <c r="U130" s="40">
        <v>47993511</v>
      </c>
      <c r="V130" s="40">
        <v>17493170</v>
      </c>
      <c r="W130" s="40">
        <v>8442382</v>
      </c>
      <c r="X130" s="40">
        <v>16735964</v>
      </c>
      <c r="Y130" s="40">
        <v>1120940</v>
      </c>
      <c r="Z130" s="56">
        <v>239952485</v>
      </c>
    </row>
    <row r="131" spans="1:26" ht="24">
      <c r="A131" s="22">
        <v>2080</v>
      </c>
      <c r="B131" s="22">
        <v>66594.190889999998</v>
      </c>
      <c r="D131">
        <f t="shared" si="8"/>
        <v>1479.3776229739742</v>
      </c>
      <c r="E131" s="75">
        <v>79948.444430000003</v>
      </c>
      <c r="N131" s="61">
        <v>47</v>
      </c>
      <c r="O131" s="45" t="s">
        <v>718</v>
      </c>
      <c r="P131" s="40">
        <v>9332837</v>
      </c>
      <c r="Q131" s="40">
        <v>26827435</v>
      </c>
      <c r="R131" s="40">
        <v>91922186</v>
      </c>
      <c r="S131" s="40">
        <v>46827122</v>
      </c>
      <c r="T131" s="40">
        <v>12808282</v>
      </c>
      <c r="U131" s="40">
        <v>60598025</v>
      </c>
      <c r="V131" s="40">
        <v>21876481</v>
      </c>
      <c r="W131" s="40">
        <v>10663129</v>
      </c>
      <c r="X131" s="40">
        <v>22805045</v>
      </c>
      <c r="Y131" s="40">
        <v>1721469</v>
      </c>
      <c r="Z131" s="56">
        <v>305382011</v>
      </c>
    </row>
    <row r="132" spans="1:26" ht="22.5">
      <c r="A132" s="22">
        <v>2081</v>
      </c>
      <c r="B132" s="22">
        <v>65845.029479999997</v>
      </c>
      <c r="D132">
        <f t="shared" si="8"/>
        <v>1243.1747427046357</v>
      </c>
      <c r="E132" s="75">
        <v>78925.520910000007</v>
      </c>
      <c r="N132" s="58" t="s">
        <v>743</v>
      </c>
      <c r="O132" s="45" t="s">
        <v>720</v>
      </c>
      <c r="P132" s="40">
        <v>1939866</v>
      </c>
      <c r="Q132" s="40">
        <v>380776</v>
      </c>
      <c r="R132" s="40">
        <v>5403598</v>
      </c>
      <c r="S132" s="40">
        <v>624230</v>
      </c>
      <c r="T132" s="40">
        <v>1698546</v>
      </c>
      <c r="U132" s="40">
        <v>1890540</v>
      </c>
      <c r="V132" s="40">
        <v>4677694</v>
      </c>
      <c r="W132" s="40">
        <v>2966209</v>
      </c>
      <c r="X132" s="40">
        <v>3184448</v>
      </c>
      <c r="Y132" s="40" t="s">
        <v>715</v>
      </c>
      <c r="Z132" s="56">
        <v>22765907</v>
      </c>
    </row>
    <row r="133" spans="1:26">
      <c r="A133" s="22">
        <v>2082</v>
      </c>
      <c r="B133" s="22">
        <v>65108.921260000003</v>
      </c>
      <c r="D133">
        <f t="shared" si="8"/>
        <v>1012.9884573225354</v>
      </c>
      <c r="E133" s="75">
        <v>77928.653449999998</v>
      </c>
      <c r="N133" s="55"/>
      <c r="O133" s="45" t="s">
        <v>721</v>
      </c>
      <c r="P133" s="40">
        <v>4468700</v>
      </c>
      <c r="Q133" s="40">
        <v>7772900</v>
      </c>
      <c r="R133" s="40">
        <v>11220000</v>
      </c>
      <c r="S133" s="40">
        <v>6383100</v>
      </c>
      <c r="T133" s="40">
        <v>1518500</v>
      </c>
      <c r="U133" s="40">
        <v>5267600</v>
      </c>
      <c r="V133" s="40">
        <v>10184600</v>
      </c>
      <c r="W133" s="40">
        <v>2317100</v>
      </c>
      <c r="X133" s="40">
        <v>7062300</v>
      </c>
      <c r="Y133" s="40">
        <v>130670</v>
      </c>
      <c r="Z133" s="56">
        <v>56325470</v>
      </c>
    </row>
    <row r="134" spans="1:26">
      <c r="A134" s="22">
        <v>2083</v>
      </c>
      <c r="B134" s="22">
        <v>64382.062550000002</v>
      </c>
      <c r="D134">
        <f t="shared" si="8"/>
        <v>783.999920916056</v>
      </c>
      <c r="E134" s="75">
        <v>76936.973079999996</v>
      </c>
      <c r="N134" s="59"/>
      <c r="O134" s="47" t="s">
        <v>722</v>
      </c>
      <c r="P134" s="41">
        <v>15741403</v>
      </c>
      <c r="Q134" s="41">
        <v>34981111</v>
      </c>
      <c r="R134" s="41">
        <v>108545784</v>
      </c>
      <c r="S134" s="41">
        <v>53834452</v>
      </c>
      <c r="T134" s="41">
        <v>16025328</v>
      </c>
      <c r="U134" s="41">
        <v>67756165</v>
      </c>
      <c r="V134" s="41">
        <v>36738775</v>
      </c>
      <c r="W134" s="41">
        <v>15946438</v>
      </c>
      <c r="X134" s="41">
        <v>33051793</v>
      </c>
      <c r="Y134" s="41">
        <v>1852139</v>
      </c>
      <c r="Z134" s="60">
        <v>384473388</v>
      </c>
    </row>
    <row r="135" spans="1:26" ht="24">
      <c r="A135" s="22">
        <v>2084</v>
      </c>
      <c r="B135" s="22">
        <v>63663.784849999996</v>
      </c>
      <c r="D135">
        <f t="shared" si="8"/>
        <v>559.18717484144145</v>
      </c>
      <c r="E135" s="75">
        <v>75963.376799999998</v>
      </c>
      <c r="N135" s="53"/>
      <c r="O135" s="44" t="s">
        <v>714</v>
      </c>
      <c r="P135" s="39">
        <v>3003600</v>
      </c>
      <c r="Q135" s="39">
        <v>6322485</v>
      </c>
      <c r="R135" s="39">
        <v>23899395</v>
      </c>
      <c r="S135" s="39">
        <v>8614010</v>
      </c>
      <c r="T135" s="39">
        <v>1949402</v>
      </c>
      <c r="U135" s="39">
        <v>13948503</v>
      </c>
      <c r="V135" s="39">
        <v>4885304</v>
      </c>
      <c r="W135" s="39">
        <v>2465396</v>
      </c>
      <c r="X135" s="39">
        <v>6764655</v>
      </c>
      <c r="Y135" s="39">
        <v>695217</v>
      </c>
      <c r="Z135" s="54">
        <v>72547967</v>
      </c>
    </row>
    <row r="136" spans="1:26" ht="22.5">
      <c r="A136" s="22">
        <v>2085</v>
      </c>
      <c r="B136" s="22">
        <v>62953.815779999997</v>
      </c>
      <c r="D136">
        <f t="shared" si="8"/>
        <v>338.72630846504035</v>
      </c>
      <c r="E136" s="75">
        <v>75008.627200000003</v>
      </c>
      <c r="N136" s="55"/>
      <c r="O136" s="45" t="s">
        <v>716</v>
      </c>
      <c r="P136" s="40">
        <v>7429063</v>
      </c>
      <c r="Q136" s="40">
        <v>23263288</v>
      </c>
      <c r="R136" s="40">
        <v>75664389</v>
      </c>
      <c r="S136" s="40">
        <v>43083983</v>
      </c>
      <c r="T136" s="40">
        <v>12143327</v>
      </c>
      <c r="U136" s="40">
        <v>52219508</v>
      </c>
      <c r="V136" s="40">
        <v>20874659</v>
      </c>
      <c r="W136" s="40">
        <v>9459282</v>
      </c>
      <c r="X136" s="40">
        <v>19639821</v>
      </c>
      <c r="Y136" s="40">
        <v>1219512</v>
      </c>
      <c r="Z136" s="56">
        <v>264996832</v>
      </c>
    </row>
    <row r="137" spans="1:26" ht="24">
      <c r="A137" s="22">
        <v>2086</v>
      </c>
      <c r="B137" s="22">
        <v>62252.630550000002</v>
      </c>
      <c r="D137">
        <f t="shared" si="8"/>
        <v>123.21513524496186</v>
      </c>
      <c r="E137" s="75">
        <v>74075.31323</v>
      </c>
      <c r="N137" s="61">
        <v>48</v>
      </c>
      <c r="O137" s="45" t="s">
        <v>718</v>
      </c>
      <c r="P137" s="40">
        <v>10432663</v>
      </c>
      <c r="Q137" s="40">
        <v>29585773</v>
      </c>
      <c r="R137" s="40">
        <v>99563784</v>
      </c>
      <c r="S137" s="40">
        <v>51697993</v>
      </c>
      <c r="T137" s="40">
        <v>14092729</v>
      </c>
      <c r="U137" s="40">
        <v>66168011</v>
      </c>
      <c r="V137" s="40">
        <v>25759963</v>
      </c>
      <c r="W137" s="40">
        <v>11924678</v>
      </c>
      <c r="X137" s="40">
        <v>26404476</v>
      </c>
      <c r="Y137" s="40">
        <v>1914729</v>
      </c>
      <c r="Z137" s="56">
        <v>337544799</v>
      </c>
    </row>
    <row r="138" spans="1:26" ht="22.5">
      <c r="A138" s="22">
        <v>2087</v>
      </c>
      <c r="B138" s="22">
        <v>61560.079360000003</v>
      </c>
      <c r="D138">
        <f t="shared" si="8"/>
        <v>-87.131619654988754</v>
      </c>
      <c r="E138" s="75">
        <v>73164.364799999996</v>
      </c>
      <c r="N138" s="58" t="s">
        <v>744</v>
      </c>
      <c r="O138" s="45" t="s">
        <v>720</v>
      </c>
      <c r="P138" s="40">
        <v>2020337</v>
      </c>
      <c r="Q138" s="40">
        <v>885029</v>
      </c>
      <c r="R138" s="40">
        <v>7351513</v>
      </c>
      <c r="S138" s="40">
        <v>598711</v>
      </c>
      <c r="T138" s="40">
        <v>2193273</v>
      </c>
      <c r="U138" s="40">
        <v>1890471</v>
      </c>
      <c r="V138" s="40">
        <v>4928040</v>
      </c>
      <c r="W138" s="40">
        <v>2924157</v>
      </c>
      <c r="X138" s="40">
        <v>3032728</v>
      </c>
      <c r="Y138" s="40" t="s">
        <v>715</v>
      </c>
      <c r="Z138" s="56">
        <v>25824259</v>
      </c>
    </row>
    <row r="139" spans="1:26">
      <c r="A139" s="22">
        <v>2088</v>
      </c>
      <c r="B139" s="22">
        <v>60873.273699999998</v>
      </c>
      <c r="D139">
        <f t="shared" si="8"/>
        <v>-292.58624947572389</v>
      </c>
      <c r="E139" s="75">
        <v>72274.60269</v>
      </c>
      <c r="N139" s="55"/>
      <c r="O139" s="45" t="s">
        <v>721</v>
      </c>
      <c r="P139" s="40">
        <v>4522500</v>
      </c>
      <c r="Q139" s="40">
        <v>7685200</v>
      </c>
      <c r="R139" s="40">
        <v>11594200</v>
      </c>
      <c r="S139" s="40">
        <v>6251300</v>
      </c>
      <c r="T139" s="40">
        <v>1535200</v>
      </c>
      <c r="U139" s="40">
        <v>5807000</v>
      </c>
      <c r="V139" s="40">
        <v>10704500</v>
      </c>
      <c r="W139" s="40">
        <v>2596200</v>
      </c>
      <c r="X139" s="40">
        <v>7553000</v>
      </c>
      <c r="Y139" s="40">
        <v>150006</v>
      </c>
      <c r="Z139" s="56">
        <v>58399106</v>
      </c>
    </row>
    <row r="140" spans="1:26">
      <c r="A140" s="22">
        <v>2089</v>
      </c>
      <c r="B140" s="22">
        <v>60192.327839999998</v>
      </c>
      <c r="D140">
        <f t="shared" si="8"/>
        <v>-493.47348241444706</v>
      </c>
      <c r="E140" s="75">
        <v>71404.620599999995</v>
      </c>
      <c r="N140" s="59"/>
      <c r="O140" s="47" t="s">
        <v>722</v>
      </c>
      <c r="P140" s="41">
        <v>16975500</v>
      </c>
      <c r="Q140" s="41">
        <v>38156002</v>
      </c>
      <c r="R140" s="41">
        <v>118509497</v>
      </c>
      <c r="S140" s="41">
        <v>58548004</v>
      </c>
      <c r="T140" s="41">
        <v>17821202</v>
      </c>
      <c r="U140" s="41">
        <v>73865482</v>
      </c>
      <c r="V140" s="41">
        <v>41392503</v>
      </c>
      <c r="W140" s="41">
        <v>17445035</v>
      </c>
      <c r="X140" s="41">
        <v>36990204</v>
      </c>
      <c r="Y140" s="41">
        <v>2064735</v>
      </c>
      <c r="Z140" s="60">
        <v>421768164</v>
      </c>
    </row>
    <row r="141" spans="1:26" ht="24">
      <c r="A141" s="22">
        <v>2090</v>
      </c>
      <c r="B141" s="22">
        <v>59517.283640000001</v>
      </c>
      <c r="D141">
        <f t="shared" si="8"/>
        <v>-689.53059874304563</v>
      </c>
      <c r="E141" s="75">
        <v>70555.556289999993</v>
      </c>
      <c r="N141" s="53"/>
      <c r="O141" s="44" t="s">
        <v>714</v>
      </c>
      <c r="P141" s="39">
        <v>3218205</v>
      </c>
      <c r="Q141" s="39">
        <v>6646432</v>
      </c>
      <c r="R141" s="39">
        <v>24867633</v>
      </c>
      <c r="S141" s="39">
        <v>8931632</v>
      </c>
      <c r="T141" s="39">
        <v>1998695</v>
      </c>
      <c r="U141" s="39">
        <v>14191527</v>
      </c>
      <c r="V141" s="39">
        <v>5033741</v>
      </c>
      <c r="W141" s="39">
        <v>2586630</v>
      </c>
      <c r="X141" s="39">
        <v>7083441</v>
      </c>
      <c r="Y141" s="39">
        <v>800889</v>
      </c>
      <c r="Z141" s="54">
        <v>75358825</v>
      </c>
    </row>
    <row r="142" spans="1:26" ht="22.5">
      <c r="A142" s="22">
        <v>2091</v>
      </c>
      <c r="B142" s="22">
        <v>58848.46142</v>
      </c>
      <c r="D142">
        <f t="shared" si="8"/>
        <v>-880.59292295763225</v>
      </c>
      <c r="E142" s="75">
        <v>69728.122919999994</v>
      </c>
      <c r="N142" s="55"/>
      <c r="O142" s="45" t="s">
        <v>716</v>
      </c>
      <c r="P142" s="40">
        <v>7679704</v>
      </c>
      <c r="Q142" s="40">
        <v>24421610</v>
      </c>
      <c r="R142" s="40">
        <v>71358797</v>
      </c>
      <c r="S142" s="40">
        <v>40725998</v>
      </c>
      <c r="T142" s="40">
        <v>12091847</v>
      </c>
      <c r="U142" s="40">
        <v>49137215</v>
      </c>
      <c r="V142" s="40">
        <v>21406208</v>
      </c>
      <c r="W142" s="40">
        <v>9684674</v>
      </c>
      <c r="X142" s="40">
        <v>19846153</v>
      </c>
      <c r="Y142" s="40">
        <v>1320935</v>
      </c>
      <c r="Z142" s="56">
        <v>257673141</v>
      </c>
    </row>
    <row r="143" spans="1:26" ht="24">
      <c r="A143" s="22">
        <v>2092</v>
      </c>
      <c r="B143" s="22">
        <v>58185.107530000001</v>
      </c>
      <c r="D143">
        <f t="shared" si="8"/>
        <v>-1066.9239621881206</v>
      </c>
      <c r="E143" s="75">
        <v>68921.179319999996</v>
      </c>
      <c r="N143" s="61">
        <v>49</v>
      </c>
      <c r="O143" s="45" t="s">
        <v>718</v>
      </c>
      <c r="P143" s="40">
        <v>10897909</v>
      </c>
      <c r="Q143" s="40">
        <v>31068042</v>
      </c>
      <c r="R143" s="40">
        <v>96226430</v>
      </c>
      <c r="S143" s="40">
        <v>49657630</v>
      </c>
      <c r="T143" s="40">
        <v>14090542</v>
      </c>
      <c r="U143" s="40">
        <v>63328742</v>
      </c>
      <c r="V143" s="40">
        <v>26439949</v>
      </c>
      <c r="W143" s="40">
        <v>12271304</v>
      </c>
      <c r="X143" s="40">
        <v>26929594</v>
      </c>
      <c r="Y143" s="40">
        <v>2121824</v>
      </c>
      <c r="Z143" s="56">
        <v>333031966</v>
      </c>
    </row>
    <row r="144" spans="1:26" ht="22.5">
      <c r="A144" s="22">
        <v>2093</v>
      </c>
      <c r="B144" s="22">
        <v>57525.592299999997</v>
      </c>
      <c r="D144">
        <f t="shared" si="8"/>
        <v>-1249.2938669776668</v>
      </c>
      <c r="E144" s="75">
        <v>68131.390199999994</v>
      </c>
      <c r="N144" s="58" t="s">
        <v>745</v>
      </c>
      <c r="O144" s="45" t="s">
        <v>720</v>
      </c>
      <c r="P144" s="40">
        <v>1966307</v>
      </c>
      <c r="Q144" s="40">
        <v>923085</v>
      </c>
      <c r="R144" s="40">
        <v>8475709</v>
      </c>
      <c r="S144" s="40">
        <v>585521</v>
      </c>
      <c r="T144" s="40">
        <v>2299135</v>
      </c>
      <c r="U144" s="40">
        <v>1886354</v>
      </c>
      <c r="V144" s="40">
        <v>4934730</v>
      </c>
      <c r="W144" s="40">
        <v>2691219</v>
      </c>
      <c r="X144" s="40">
        <v>3325865</v>
      </c>
      <c r="Y144" s="40" t="s">
        <v>715</v>
      </c>
      <c r="Z144" s="56">
        <v>27087925</v>
      </c>
    </row>
    <row r="145" spans="1:26">
      <c r="A145" s="22">
        <v>2094</v>
      </c>
      <c r="B145" s="22">
        <v>56870.913829999998</v>
      </c>
      <c r="D145">
        <f t="shared" si="8"/>
        <v>-1428.3587693177506</v>
      </c>
      <c r="E145" s="75">
        <v>67355.914050000007</v>
      </c>
      <c r="N145" s="55"/>
      <c r="O145" s="45" t="s">
        <v>721</v>
      </c>
      <c r="P145" s="40">
        <v>4343500</v>
      </c>
      <c r="Q145" s="40">
        <v>7704900</v>
      </c>
      <c r="R145" s="40">
        <v>10885500</v>
      </c>
      <c r="S145" s="40">
        <v>6025900</v>
      </c>
      <c r="T145" s="40">
        <v>1419000</v>
      </c>
      <c r="U145" s="40">
        <v>5642300</v>
      </c>
      <c r="V145" s="40">
        <v>9892300</v>
      </c>
      <c r="W145" s="40">
        <v>2821100</v>
      </c>
      <c r="X145" s="40">
        <v>6944100</v>
      </c>
      <c r="Y145" s="40">
        <v>137338</v>
      </c>
      <c r="Z145" s="56">
        <v>55815938</v>
      </c>
    </row>
    <row r="146" spans="1:26">
      <c r="A146" s="22">
        <v>2095</v>
      </c>
      <c r="B146" s="22">
        <v>56220.99697</v>
      </c>
      <c r="D146">
        <f t="shared" si="8"/>
        <v>-1604.2479739768278</v>
      </c>
      <c r="E146" s="75">
        <v>66594.190889999998</v>
      </c>
      <c r="N146" s="59"/>
      <c r="O146" s="47" t="s">
        <v>722</v>
      </c>
      <c r="P146" s="41">
        <v>17207716</v>
      </c>
      <c r="Q146" s="41">
        <v>39696027</v>
      </c>
      <c r="R146" s="41">
        <v>115587639</v>
      </c>
      <c r="S146" s="41">
        <v>56269051</v>
      </c>
      <c r="T146" s="41">
        <v>17808677</v>
      </c>
      <c r="U146" s="41">
        <v>70857396</v>
      </c>
      <c r="V146" s="41">
        <v>41266979</v>
      </c>
      <c r="W146" s="41">
        <v>17783623</v>
      </c>
      <c r="X146" s="41">
        <v>37199559</v>
      </c>
      <c r="Y146" s="41">
        <v>2259162</v>
      </c>
      <c r="Z146" s="60">
        <v>415935829</v>
      </c>
    </row>
    <row r="147" spans="1:26" ht="24">
      <c r="A147" s="22">
        <v>2096</v>
      </c>
      <c r="B147" s="22">
        <v>55577.099540000003</v>
      </c>
      <c r="D147">
        <f t="shared" si="8"/>
        <v>-1777.2365497294304</v>
      </c>
      <c r="E147" s="75">
        <v>65845.029479999997</v>
      </c>
      <c r="N147" s="53"/>
      <c r="O147" s="44" t="s">
        <v>714</v>
      </c>
      <c r="P147" s="39">
        <v>3555303</v>
      </c>
      <c r="Q147" s="39">
        <v>7262764</v>
      </c>
      <c r="R147" s="39">
        <v>27024554</v>
      </c>
      <c r="S147" s="39">
        <v>9683792</v>
      </c>
      <c r="T147" s="39">
        <v>2179515</v>
      </c>
      <c r="U147" s="39">
        <v>15482521</v>
      </c>
      <c r="V147" s="39">
        <v>5592093</v>
      </c>
      <c r="W147" s="39">
        <v>2848803</v>
      </c>
      <c r="X147" s="39">
        <v>7884021</v>
      </c>
      <c r="Y147" s="39">
        <v>907812</v>
      </c>
      <c r="Z147" s="54">
        <v>82421178</v>
      </c>
    </row>
    <row r="148" spans="1:26" ht="22.5">
      <c r="A148" s="22">
        <v>2097</v>
      </c>
      <c r="B148" s="22">
        <v>54939.02824</v>
      </c>
      <c r="D148">
        <f t="shared" si="8"/>
        <v>-1947.2110183523982</v>
      </c>
      <c r="E148" s="75">
        <v>65108.921260000003</v>
      </c>
      <c r="N148" s="55"/>
      <c r="O148" s="45" t="s">
        <v>716</v>
      </c>
      <c r="P148" s="40">
        <v>8097395</v>
      </c>
      <c r="Q148" s="40">
        <v>24724835</v>
      </c>
      <c r="R148" s="40">
        <v>75174157</v>
      </c>
      <c r="S148" s="40">
        <v>41972898</v>
      </c>
      <c r="T148" s="40">
        <v>12034423</v>
      </c>
      <c r="U148" s="40">
        <v>50521367</v>
      </c>
      <c r="V148" s="40">
        <v>22007087</v>
      </c>
      <c r="W148" s="40">
        <v>9838789</v>
      </c>
      <c r="X148" s="40">
        <v>20681487</v>
      </c>
      <c r="Y148" s="40">
        <v>1479498</v>
      </c>
      <c r="Z148" s="56">
        <v>266531936</v>
      </c>
    </row>
    <row r="149" spans="1:26" ht="24">
      <c r="A149" s="22">
        <v>2098</v>
      </c>
      <c r="B149" s="22">
        <v>54304.727939999997</v>
      </c>
      <c r="D149">
        <f t="shared" si="8"/>
        <v>-2115.0496861453303</v>
      </c>
      <c r="E149" s="75">
        <v>64382.062550000002</v>
      </c>
      <c r="N149" s="61">
        <v>50</v>
      </c>
      <c r="O149" s="45" t="s">
        <v>718</v>
      </c>
      <c r="P149" s="40">
        <v>11652698</v>
      </c>
      <c r="Q149" s="40">
        <v>31987599</v>
      </c>
      <c r="R149" s="40">
        <v>102198711</v>
      </c>
      <c r="S149" s="40">
        <v>51656690</v>
      </c>
      <c r="T149" s="40">
        <v>14213938</v>
      </c>
      <c r="U149" s="40">
        <v>66003888</v>
      </c>
      <c r="V149" s="40">
        <v>27599180</v>
      </c>
      <c r="W149" s="40">
        <v>12687592</v>
      </c>
      <c r="X149" s="40">
        <v>28565508</v>
      </c>
      <c r="Y149" s="40">
        <v>2387310</v>
      </c>
      <c r="Z149" s="56">
        <v>348953114</v>
      </c>
    </row>
    <row r="150" spans="1:26" ht="22.5">
      <c r="A150" s="22">
        <v>2099</v>
      </c>
      <c r="B150" s="22">
        <v>53674.768969999997</v>
      </c>
      <c r="D150">
        <f t="shared" si="8"/>
        <v>-2280.9069161885272</v>
      </c>
      <c r="E150" s="75">
        <v>63663.784849999996</v>
      </c>
      <c r="N150" s="58" t="s">
        <v>746</v>
      </c>
      <c r="O150" s="45" t="s">
        <v>720</v>
      </c>
      <c r="P150" s="40">
        <v>1745171</v>
      </c>
      <c r="Q150" s="40">
        <v>679960</v>
      </c>
      <c r="R150" s="40">
        <v>7410043</v>
      </c>
      <c r="S150" s="40">
        <v>569038</v>
      </c>
      <c r="T150" s="40">
        <v>2077548</v>
      </c>
      <c r="U150" s="40">
        <v>1896574</v>
      </c>
      <c r="V150" s="40">
        <v>5269287</v>
      </c>
      <c r="W150" s="40">
        <v>2575546</v>
      </c>
      <c r="X150" s="40">
        <v>3094891</v>
      </c>
      <c r="Y150" s="40" t="s">
        <v>715</v>
      </c>
      <c r="Z150" s="56">
        <v>25318058</v>
      </c>
    </row>
    <row r="151" spans="1:26">
      <c r="A151" s="22">
        <v>2100</v>
      </c>
      <c r="B151" s="22">
        <v>53050.611210000003</v>
      </c>
      <c r="D151">
        <f t="shared" si="8"/>
        <v>-2444.8456036440111</v>
      </c>
      <c r="E151" s="75">
        <v>62953.815779999997</v>
      </c>
      <c r="N151" s="55"/>
      <c r="O151" s="45" t="s">
        <v>721</v>
      </c>
      <c r="P151" s="40">
        <v>4161000</v>
      </c>
      <c r="Q151" s="40">
        <v>7351000</v>
      </c>
      <c r="R151" s="40">
        <v>10766000</v>
      </c>
      <c r="S151" s="40">
        <v>6012000</v>
      </c>
      <c r="T151" s="40">
        <v>1298000</v>
      </c>
      <c r="U151" s="40">
        <v>5307000</v>
      </c>
      <c r="V151" s="40">
        <v>9364000</v>
      </c>
      <c r="W151" s="40">
        <v>3009000</v>
      </c>
      <c r="X151" s="40">
        <v>6655000</v>
      </c>
      <c r="Y151" s="40">
        <v>141063</v>
      </c>
      <c r="Z151" s="56">
        <v>54064063</v>
      </c>
    </row>
    <row r="152" spans="1:26">
      <c r="E152" s="75">
        <v>62252.630550000002</v>
      </c>
      <c r="N152" s="59"/>
      <c r="O152" s="47" t="s">
        <v>722</v>
      </c>
      <c r="P152" s="41">
        <v>17558869</v>
      </c>
      <c r="Q152" s="41">
        <v>40018559</v>
      </c>
      <c r="R152" s="41">
        <v>120374754</v>
      </c>
      <c r="S152" s="41">
        <v>58237728</v>
      </c>
      <c r="T152" s="41">
        <v>17589486</v>
      </c>
      <c r="U152" s="41">
        <v>73207462</v>
      </c>
      <c r="V152" s="41">
        <v>42232467</v>
      </c>
      <c r="W152" s="41">
        <v>18272138</v>
      </c>
      <c r="X152" s="41">
        <v>38315399</v>
      </c>
      <c r="Y152" s="41">
        <v>2528373</v>
      </c>
      <c r="Z152" s="60">
        <v>428335235</v>
      </c>
    </row>
    <row r="153" spans="1:26" ht="24">
      <c r="E153" s="75">
        <v>61560.079360000003</v>
      </c>
      <c r="N153" s="53"/>
      <c r="O153" s="44" t="s">
        <v>714</v>
      </c>
      <c r="P153" s="39">
        <v>3848118</v>
      </c>
      <c r="Q153" s="39">
        <v>7817197</v>
      </c>
      <c r="R153" s="39">
        <v>28526784</v>
      </c>
      <c r="S153" s="39">
        <v>10329992</v>
      </c>
      <c r="T153" s="39">
        <v>2329657</v>
      </c>
      <c r="U153" s="39">
        <v>16243063</v>
      </c>
      <c r="V153" s="39">
        <v>5920275</v>
      </c>
      <c r="W153" s="39">
        <v>3051153</v>
      </c>
      <c r="X153" s="39">
        <v>8450207</v>
      </c>
      <c r="Y153" s="39">
        <v>954191</v>
      </c>
      <c r="Z153" s="54">
        <v>87470637</v>
      </c>
    </row>
    <row r="154" spans="1:26" ht="22.5">
      <c r="E154" s="75">
        <v>60873.273699999998</v>
      </c>
      <c r="N154" s="55"/>
      <c r="O154" s="45" t="s">
        <v>716</v>
      </c>
      <c r="P154" s="40">
        <v>8999587</v>
      </c>
      <c r="Q154" s="40">
        <v>26256079</v>
      </c>
      <c r="R154" s="40">
        <v>81474238</v>
      </c>
      <c r="S154" s="40">
        <v>45391189</v>
      </c>
      <c r="T154" s="40">
        <v>12846771</v>
      </c>
      <c r="U154" s="40">
        <v>54484685</v>
      </c>
      <c r="V154" s="40">
        <v>24205631</v>
      </c>
      <c r="W154" s="40">
        <v>10706421</v>
      </c>
      <c r="X154" s="40">
        <v>23065184</v>
      </c>
      <c r="Y154" s="40">
        <v>1448071</v>
      </c>
      <c r="Z154" s="56">
        <v>288877856</v>
      </c>
    </row>
    <row r="155" spans="1:26" ht="24">
      <c r="E155" s="75">
        <v>60192.327839999998</v>
      </c>
      <c r="N155" s="61">
        <v>51</v>
      </c>
      <c r="O155" s="45" t="s">
        <v>718</v>
      </c>
      <c r="P155" s="40">
        <v>12847705</v>
      </c>
      <c r="Q155" s="40">
        <v>34073276</v>
      </c>
      <c r="R155" s="40">
        <v>110001022</v>
      </c>
      <c r="S155" s="40">
        <v>55721181</v>
      </c>
      <c r="T155" s="40">
        <v>15176428</v>
      </c>
      <c r="U155" s="40">
        <v>70727748</v>
      </c>
      <c r="V155" s="40">
        <v>30125906</v>
      </c>
      <c r="W155" s="40">
        <v>13757574</v>
      </c>
      <c r="X155" s="40">
        <v>31515391</v>
      </c>
      <c r="Y155" s="40">
        <v>2402262</v>
      </c>
      <c r="Z155" s="56">
        <v>376348493</v>
      </c>
    </row>
    <row r="156" spans="1:26" ht="22.5">
      <c r="E156" s="75">
        <v>59517.283640000001</v>
      </c>
      <c r="N156" s="58" t="s">
        <v>747</v>
      </c>
      <c r="O156" s="45" t="s">
        <v>720</v>
      </c>
      <c r="P156" s="40">
        <v>1569154</v>
      </c>
      <c r="Q156" s="40">
        <v>524011</v>
      </c>
      <c r="R156" s="40">
        <v>7083912</v>
      </c>
      <c r="S156" s="40">
        <v>189770</v>
      </c>
      <c r="T156" s="40">
        <v>2119611</v>
      </c>
      <c r="U156" s="40">
        <v>1888235</v>
      </c>
      <c r="V156" s="40">
        <v>5473198</v>
      </c>
      <c r="W156" s="40">
        <v>2994846</v>
      </c>
      <c r="X156" s="40">
        <v>3936337</v>
      </c>
      <c r="Y156" s="40" t="s">
        <v>715</v>
      </c>
      <c r="Z156" s="56">
        <v>25779074</v>
      </c>
    </row>
    <row r="157" spans="1:26">
      <c r="E157" s="75">
        <v>58848.46142</v>
      </c>
      <c r="N157" s="55"/>
      <c r="O157" s="45" t="s">
        <v>721</v>
      </c>
      <c r="P157" s="40">
        <v>4456500</v>
      </c>
      <c r="Q157" s="40">
        <v>7530400</v>
      </c>
      <c r="R157" s="40">
        <v>11827100</v>
      </c>
      <c r="S157" s="40">
        <v>6294300</v>
      </c>
      <c r="T157" s="40">
        <v>1290400</v>
      </c>
      <c r="U157" s="40">
        <v>5444300</v>
      </c>
      <c r="V157" s="40">
        <v>9913900</v>
      </c>
      <c r="W157" s="40">
        <v>3156400</v>
      </c>
      <c r="X157" s="40">
        <v>7275200</v>
      </c>
      <c r="Y157" s="40">
        <v>150685</v>
      </c>
      <c r="Z157" s="56">
        <v>57339185</v>
      </c>
    </row>
    <row r="158" spans="1:26">
      <c r="E158" s="75">
        <v>58185.107530000001</v>
      </c>
      <c r="N158" s="59"/>
      <c r="O158" s="47" t="s">
        <v>722</v>
      </c>
      <c r="P158" s="41">
        <v>18873359</v>
      </c>
      <c r="Q158" s="41">
        <v>42127687</v>
      </c>
      <c r="R158" s="41">
        <v>128912034</v>
      </c>
      <c r="S158" s="41">
        <v>62205251</v>
      </c>
      <c r="T158" s="41">
        <v>18586439</v>
      </c>
      <c r="U158" s="41">
        <v>78060283</v>
      </c>
      <c r="V158" s="41">
        <v>45513004</v>
      </c>
      <c r="W158" s="41">
        <v>19908820</v>
      </c>
      <c r="X158" s="41">
        <v>42726928</v>
      </c>
      <c r="Y158" s="41">
        <v>2552947</v>
      </c>
      <c r="Z158" s="60">
        <v>459466752</v>
      </c>
    </row>
    <row r="159" spans="1:26" ht="24">
      <c r="E159" s="75">
        <v>57525.592299999997</v>
      </c>
      <c r="N159" s="53"/>
      <c r="O159" s="44" t="s">
        <v>714</v>
      </c>
      <c r="P159" s="39">
        <v>4114838</v>
      </c>
      <c r="Q159" s="39">
        <v>8355847</v>
      </c>
      <c r="R159" s="39">
        <v>30208155</v>
      </c>
      <c r="S159" s="39">
        <v>10948487</v>
      </c>
      <c r="T159" s="39">
        <v>2458810</v>
      </c>
      <c r="U159" s="39">
        <v>17296119</v>
      </c>
      <c r="V159" s="39">
        <v>6294918</v>
      </c>
      <c r="W159" s="39">
        <v>3257939</v>
      </c>
      <c r="X159" s="39">
        <v>9108938</v>
      </c>
      <c r="Y159" s="39">
        <v>1037588</v>
      </c>
      <c r="Z159" s="54">
        <v>93081639</v>
      </c>
    </row>
    <row r="160" spans="1:26" ht="22.5">
      <c r="E160" s="75">
        <v>56870.913829999998</v>
      </c>
      <c r="N160" s="55"/>
      <c r="O160" s="45" t="s">
        <v>716</v>
      </c>
      <c r="P160" s="40">
        <v>9449423</v>
      </c>
      <c r="Q160" s="40">
        <v>26469984</v>
      </c>
      <c r="R160" s="40">
        <v>85550339</v>
      </c>
      <c r="S160" s="40">
        <v>47168124</v>
      </c>
      <c r="T160" s="40">
        <v>12550254</v>
      </c>
      <c r="U160" s="40">
        <v>56107492</v>
      </c>
      <c r="V160" s="40">
        <v>23945287</v>
      </c>
      <c r="W160" s="40">
        <v>10893079</v>
      </c>
      <c r="X160" s="40">
        <v>25060258</v>
      </c>
      <c r="Y160" s="40">
        <v>1569930</v>
      </c>
      <c r="Z160" s="56">
        <v>298764170</v>
      </c>
    </row>
    <row r="161" spans="5:26" ht="24">
      <c r="E161" s="75">
        <v>56220.99697</v>
      </c>
      <c r="N161" s="61">
        <v>52</v>
      </c>
      <c r="O161" s="45" t="s">
        <v>718</v>
      </c>
      <c r="P161" s="40">
        <v>13564261</v>
      </c>
      <c r="Q161" s="40">
        <v>34825831</v>
      </c>
      <c r="R161" s="40">
        <v>115758494</v>
      </c>
      <c r="S161" s="40">
        <v>58116611</v>
      </c>
      <c r="T161" s="40">
        <v>15009064</v>
      </c>
      <c r="U161" s="40">
        <v>73403611</v>
      </c>
      <c r="V161" s="40">
        <v>30240205</v>
      </c>
      <c r="W161" s="40">
        <v>14151018</v>
      </c>
      <c r="X161" s="40">
        <v>34169196</v>
      </c>
      <c r="Y161" s="40">
        <v>2607518</v>
      </c>
      <c r="Z161" s="56">
        <v>391845809</v>
      </c>
    </row>
    <row r="162" spans="5:26" ht="22.5">
      <c r="E162" s="75">
        <v>55577.099540000003</v>
      </c>
      <c r="N162" s="58" t="s">
        <v>748</v>
      </c>
      <c r="O162" s="45" t="s">
        <v>720</v>
      </c>
      <c r="P162" s="40">
        <v>1674882</v>
      </c>
      <c r="Q162" s="40">
        <v>1519580</v>
      </c>
      <c r="R162" s="40">
        <v>6805824</v>
      </c>
      <c r="S162" s="40">
        <v>197705</v>
      </c>
      <c r="T162" s="40">
        <v>2244124</v>
      </c>
      <c r="U162" s="40">
        <v>1892004</v>
      </c>
      <c r="V162" s="40">
        <v>5354815</v>
      </c>
      <c r="W162" s="40">
        <v>3688332</v>
      </c>
      <c r="X162" s="40">
        <v>4552991</v>
      </c>
      <c r="Y162" s="40" t="s">
        <v>715</v>
      </c>
      <c r="Z162" s="56">
        <v>27930257</v>
      </c>
    </row>
    <row r="163" spans="5:26">
      <c r="E163" s="75">
        <v>54939.02824</v>
      </c>
      <c r="N163" s="55"/>
      <c r="O163" s="45" t="s">
        <v>721</v>
      </c>
      <c r="P163" s="40">
        <v>4613105</v>
      </c>
      <c r="Q163" s="40">
        <v>7596055</v>
      </c>
      <c r="R163" s="40">
        <v>13294874</v>
      </c>
      <c r="S163" s="40">
        <v>6011238</v>
      </c>
      <c r="T163" s="40">
        <v>1156667</v>
      </c>
      <c r="U163" s="40">
        <v>5499991</v>
      </c>
      <c r="V163" s="40">
        <v>9983636</v>
      </c>
      <c r="W163" s="40">
        <v>3186804</v>
      </c>
      <c r="X163" s="40">
        <v>7481362</v>
      </c>
      <c r="Y163" s="40">
        <v>152370</v>
      </c>
      <c r="Z163" s="56">
        <v>58976102</v>
      </c>
    </row>
    <row r="164" spans="5:26">
      <c r="E164" s="75">
        <v>54304.727939999997</v>
      </c>
      <c r="N164" s="59"/>
      <c r="O164" s="47" t="s">
        <v>722</v>
      </c>
      <c r="P164" s="41">
        <v>19852248</v>
      </c>
      <c r="Q164" s="41">
        <v>43941466</v>
      </c>
      <c r="R164" s="41">
        <v>135859192</v>
      </c>
      <c r="S164" s="41">
        <v>64325554</v>
      </c>
      <c r="T164" s="41">
        <v>18409855</v>
      </c>
      <c r="U164" s="41">
        <v>80795606</v>
      </c>
      <c r="V164" s="41">
        <v>45578656</v>
      </c>
      <c r="W164" s="41">
        <v>21026154</v>
      </c>
      <c r="X164" s="41">
        <v>46203549</v>
      </c>
      <c r="Y164" s="41">
        <v>2759888</v>
      </c>
      <c r="Z164" s="60">
        <v>478752168</v>
      </c>
    </row>
    <row r="165" spans="5:26" ht="24">
      <c r="E165" s="75">
        <v>53674.768969999997</v>
      </c>
      <c r="N165" s="53"/>
      <c r="O165" s="44" t="s">
        <v>714</v>
      </c>
      <c r="P165" s="39">
        <v>4486958</v>
      </c>
      <c r="Q165" s="39">
        <v>9158403</v>
      </c>
      <c r="R165" s="39">
        <v>33290575</v>
      </c>
      <c r="S165" s="39">
        <v>11942903</v>
      </c>
      <c r="T165" s="39">
        <v>2661493</v>
      </c>
      <c r="U165" s="39">
        <v>18902322</v>
      </c>
      <c r="V165" s="39">
        <v>6882738</v>
      </c>
      <c r="W165" s="39">
        <v>3554247</v>
      </c>
      <c r="X165" s="39">
        <v>10029622</v>
      </c>
      <c r="Y165" s="39">
        <v>1074950</v>
      </c>
      <c r="Z165" s="54">
        <v>101984211</v>
      </c>
    </row>
    <row r="166" spans="5:26" ht="22.5">
      <c r="E166" s="75">
        <v>53050.611210000003</v>
      </c>
      <c r="N166" s="55"/>
      <c r="O166" s="45" t="s">
        <v>716</v>
      </c>
      <c r="P166" s="40">
        <v>10121509</v>
      </c>
      <c r="Q166" s="40">
        <v>26970800</v>
      </c>
      <c r="R166" s="40">
        <v>92367725</v>
      </c>
      <c r="S166" s="40">
        <v>49490903</v>
      </c>
      <c r="T166" s="40">
        <v>13088571</v>
      </c>
      <c r="U166" s="40">
        <v>59099519</v>
      </c>
      <c r="V166" s="40">
        <v>25327172</v>
      </c>
      <c r="W166" s="40">
        <v>11166126</v>
      </c>
      <c r="X166" s="40">
        <v>25842370</v>
      </c>
      <c r="Y166" s="40">
        <v>1632870</v>
      </c>
      <c r="Z166" s="56">
        <v>315107565</v>
      </c>
    </row>
    <row r="167" spans="5:26" ht="24">
      <c r="N167" s="61">
        <v>53</v>
      </c>
      <c r="O167" s="45" t="s">
        <v>718</v>
      </c>
      <c r="P167" s="40">
        <v>14608467</v>
      </c>
      <c r="Q167" s="40">
        <v>36129203</v>
      </c>
      <c r="R167" s="40">
        <v>125658300</v>
      </c>
      <c r="S167" s="40">
        <v>61433806</v>
      </c>
      <c r="T167" s="40">
        <v>15750064</v>
      </c>
      <c r="U167" s="40">
        <v>78001841</v>
      </c>
      <c r="V167" s="40">
        <v>32209910</v>
      </c>
      <c r="W167" s="40">
        <v>14720373</v>
      </c>
      <c r="X167" s="40">
        <v>35871992</v>
      </c>
      <c r="Y167" s="40">
        <v>2707820</v>
      </c>
      <c r="Z167" s="56">
        <v>417091776</v>
      </c>
    </row>
    <row r="168" spans="5:26" ht="22.5">
      <c r="N168" s="58" t="s">
        <v>749</v>
      </c>
      <c r="O168" s="45" t="s">
        <v>720</v>
      </c>
      <c r="P168" s="40">
        <v>1630411</v>
      </c>
      <c r="Q168" s="40">
        <v>1658361</v>
      </c>
      <c r="R168" s="40">
        <v>6455395</v>
      </c>
      <c r="S168" s="40">
        <v>243037</v>
      </c>
      <c r="T168" s="40">
        <v>1741757</v>
      </c>
      <c r="U168" s="40">
        <v>1894160</v>
      </c>
      <c r="V168" s="40">
        <v>5218782</v>
      </c>
      <c r="W168" s="40">
        <v>3560548</v>
      </c>
      <c r="X168" s="40">
        <v>5455987</v>
      </c>
      <c r="Y168" s="40" t="s">
        <v>715</v>
      </c>
      <c r="Z168" s="56">
        <v>27858438</v>
      </c>
    </row>
    <row r="169" spans="5:26">
      <c r="N169" s="55"/>
      <c r="O169" s="45" t="s">
        <v>721</v>
      </c>
      <c r="P169" s="40">
        <v>4740705</v>
      </c>
      <c r="Q169" s="40">
        <v>7708118</v>
      </c>
      <c r="R169" s="40">
        <v>13761555</v>
      </c>
      <c r="S169" s="40">
        <v>6059699</v>
      </c>
      <c r="T169" s="40">
        <v>1222616</v>
      </c>
      <c r="U169" s="40">
        <v>5558412</v>
      </c>
      <c r="V169" s="40">
        <v>10284316</v>
      </c>
      <c r="W169" s="40">
        <v>3290892</v>
      </c>
      <c r="X169" s="40">
        <v>6532426</v>
      </c>
      <c r="Y169" s="40">
        <v>146273</v>
      </c>
      <c r="Z169" s="56">
        <v>59305012</v>
      </c>
    </row>
    <row r="170" spans="5:26">
      <c r="N170" s="59"/>
      <c r="O170" s="47" t="s">
        <v>722</v>
      </c>
      <c r="P170" s="41">
        <v>20979583</v>
      </c>
      <c r="Q170" s="41">
        <v>45495682</v>
      </c>
      <c r="R170" s="41">
        <v>145875250</v>
      </c>
      <c r="S170" s="41">
        <v>67736542</v>
      </c>
      <c r="T170" s="41">
        <v>18714437</v>
      </c>
      <c r="U170" s="41">
        <v>85454413</v>
      </c>
      <c r="V170" s="41">
        <v>47713008</v>
      </c>
      <c r="W170" s="41">
        <v>21571813</v>
      </c>
      <c r="X170" s="41">
        <v>47860405</v>
      </c>
      <c r="Y170" s="41">
        <v>2854093</v>
      </c>
      <c r="Z170" s="60">
        <v>504255226</v>
      </c>
    </row>
    <row r="171" spans="5:26" ht="24">
      <c r="N171" s="53"/>
      <c r="O171" s="44" t="s">
        <v>714</v>
      </c>
      <c r="P171" s="39">
        <v>4742743</v>
      </c>
      <c r="Q171" s="39">
        <v>9515644</v>
      </c>
      <c r="R171" s="39">
        <v>34384054</v>
      </c>
      <c r="S171" s="39">
        <v>12408218</v>
      </c>
      <c r="T171" s="39">
        <v>2753024</v>
      </c>
      <c r="U171" s="39">
        <v>19384030</v>
      </c>
      <c r="V171" s="39">
        <v>7092447</v>
      </c>
      <c r="W171" s="39">
        <v>3727352</v>
      </c>
      <c r="X171" s="39">
        <v>10594835</v>
      </c>
      <c r="Y171" s="39">
        <v>1147889</v>
      </c>
      <c r="Z171" s="54">
        <v>105750236</v>
      </c>
    </row>
    <row r="172" spans="5:26" ht="22.5">
      <c r="N172" s="55"/>
      <c r="O172" s="45" t="s">
        <v>716</v>
      </c>
      <c r="P172" s="40">
        <v>11172835</v>
      </c>
      <c r="Q172" s="40">
        <v>28842850</v>
      </c>
      <c r="R172" s="40">
        <v>97903349</v>
      </c>
      <c r="S172" s="40">
        <v>52292276</v>
      </c>
      <c r="T172" s="40">
        <v>13721762</v>
      </c>
      <c r="U172" s="40">
        <v>62573948</v>
      </c>
      <c r="V172" s="40">
        <v>27220137</v>
      </c>
      <c r="W172" s="40">
        <v>12258917</v>
      </c>
      <c r="X172" s="40">
        <v>27608250</v>
      </c>
      <c r="Y172" s="40">
        <v>1687971</v>
      </c>
      <c r="Z172" s="56">
        <v>335282295</v>
      </c>
    </row>
    <row r="173" spans="5:26" ht="24">
      <c r="N173" s="61">
        <v>54</v>
      </c>
      <c r="O173" s="45" t="s">
        <v>718</v>
      </c>
      <c r="P173" s="40">
        <v>15915578</v>
      </c>
      <c r="Q173" s="40">
        <v>38358494</v>
      </c>
      <c r="R173" s="40">
        <v>132287403</v>
      </c>
      <c r="S173" s="40">
        <v>64700494</v>
      </c>
      <c r="T173" s="40">
        <v>16474786</v>
      </c>
      <c r="U173" s="40">
        <v>81957978</v>
      </c>
      <c r="V173" s="40">
        <v>34312584</v>
      </c>
      <c r="W173" s="40">
        <v>15986269</v>
      </c>
      <c r="X173" s="40">
        <v>38203085</v>
      </c>
      <c r="Y173" s="40">
        <v>2835860</v>
      </c>
      <c r="Z173" s="56">
        <v>441032531</v>
      </c>
    </row>
    <row r="174" spans="5:26" ht="22.5">
      <c r="N174" s="58" t="s">
        <v>750</v>
      </c>
      <c r="O174" s="45" t="s">
        <v>720</v>
      </c>
      <c r="P174" s="40">
        <v>1862248</v>
      </c>
      <c r="Q174" s="40">
        <v>1486353</v>
      </c>
      <c r="R174" s="40">
        <v>6703414</v>
      </c>
      <c r="S174" s="40">
        <v>175707</v>
      </c>
      <c r="T174" s="40">
        <v>1689513</v>
      </c>
      <c r="U174" s="40">
        <v>1899292</v>
      </c>
      <c r="V174" s="40">
        <v>5261100</v>
      </c>
      <c r="W174" s="40">
        <v>3760557</v>
      </c>
      <c r="X174" s="40">
        <v>5674363</v>
      </c>
      <c r="Y174" s="40" t="s">
        <v>715</v>
      </c>
      <c r="Z174" s="56">
        <v>28512547</v>
      </c>
    </row>
    <row r="175" spans="5:26">
      <c r="N175" s="55"/>
      <c r="O175" s="45" t="s">
        <v>721</v>
      </c>
      <c r="P175" s="40">
        <v>4668333</v>
      </c>
      <c r="Q175" s="40">
        <v>7303122</v>
      </c>
      <c r="R175" s="40">
        <v>14450025</v>
      </c>
      <c r="S175" s="40">
        <v>6118799</v>
      </c>
      <c r="T175" s="40">
        <v>1202161</v>
      </c>
      <c r="U175" s="40">
        <v>5419375</v>
      </c>
      <c r="V175" s="40">
        <v>10333888</v>
      </c>
      <c r="W175" s="40">
        <v>2979424</v>
      </c>
      <c r="X175" s="40">
        <v>6926138</v>
      </c>
      <c r="Y175" s="40">
        <v>123575</v>
      </c>
      <c r="Z175" s="56">
        <v>59524840</v>
      </c>
    </row>
    <row r="176" spans="5:26">
      <c r="N176" s="59"/>
      <c r="O176" s="47" t="s">
        <v>722</v>
      </c>
      <c r="P176" s="41">
        <v>22446159</v>
      </c>
      <c r="Q176" s="41">
        <v>47147969</v>
      </c>
      <c r="R176" s="41">
        <v>153440842</v>
      </c>
      <c r="S176" s="41">
        <v>70995000</v>
      </c>
      <c r="T176" s="41">
        <v>19366460</v>
      </c>
      <c r="U176" s="41">
        <v>89276645</v>
      </c>
      <c r="V176" s="41">
        <v>49907572</v>
      </c>
      <c r="W176" s="41">
        <v>22726250</v>
      </c>
      <c r="X176" s="41">
        <v>50803586</v>
      </c>
      <c r="Y176" s="41">
        <v>2959435</v>
      </c>
      <c r="Z176" s="60">
        <v>529069918</v>
      </c>
    </row>
    <row r="177" spans="14:26" ht="24">
      <c r="N177" s="53"/>
      <c r="O177" s="44" t="s">
        <v>714</v>
      </c>
      <c r="P177" s="39">
        <v>4834921</v>
      </c>
      <c r="Q177" s="39">
        <v>9539321</v>
      </c>
      <c r="R177" s="39">
        <v>34302790</v>
      </c>
      <c r="S177" s="39">
        <v>12347102</v>
      </c>
      <c r="T177" s="39">
        <v>2758732</v>
      </c>
      <c r="U177" s="39">
        <v>19130543</v>
      </c>
      <c r="V177" s="39">
        <v>6918505</v>
      </c>
      <c r="W177" s="39">
        <v>3695175</v>
      </c>
      <c r="X177" s="39">
        <v>10572418</v>
      </c>
      <c r="Y177" s="39">
        <v>1171276</v>
      </c>
      <c r="Z177" s="54">
        <v>105270783</v>
      </c>
    </row>
    <row r="178" spans="14:26" ht="22.5">
      <c r="N178" s="55"/>
      <c r="O178" s="45" t="s">
        <v>716</v>
      </c>
      <c r="P178" s="40">
        <v>11429675</v>
      </c>
      <c r="Q178" s="40">
        <v>28038587</v>
      </c>
      <c r="R178" s="40">
        <v>96819716</v>
      </c>
      <c r="S178" s="40">
        <v>51920682</v>
      </c>
      <c r="T178" s="40">
        <v>13094355</v>
      </c>
      <c r="U178" s="40">
        <v>62124533</v>
      </c>
      <c r="V178" s="40">
        <v>26143436</v>
      </c>
      <c r="W178" s="40">
        <v>12422942</v>
      </c>
      <c r="X178" s="40">
        <v>27350297</v>
      </c>
      <c r="Y178" s="40">
        <v>1788739</v>
      </c>
      <c r="Z178" s="56">
        <v>331132962</v>
      </c>
    </row>
    <row r="179" spans="14:26" ht="24">
      <c r="N179" s="61">
        <v>55</v>
      </c>
      <c r="O179" s="45" t="s">
        <v>718</v>
      </c>
      <c r="P179" s="40">
        <v>16264596</v>
      </c>
      <c r="Q179" s="40">
        <v>37577908</v>
      </c>
      <c r="R179" s="40">
        <v>131122506</v>
      </c>
      <c r="S179" s="40">
        <v>64267784</v>
      </c>
      <c r="T179" s="40">
        <v>15853087</v>
      </c>
      <c r="U179" s="40">
        <v>81255076</v>
      </c>
      <c r="V179" s="40">
        <v>33061941</v>
      </c>
      <c r="W179" s="40">
        <v>16118117</v>
      </c>
      <c r="X179" s="40">
        <v>37922715</v>
      </c>
      <c r="Y179" s="40">
        <v>2960015</v>
      </c>
      <c r="Z179" s="56">
        <v>436403745</v>
      </c>
    </row>
    <row r="180" spans="14:26" ht="22.5">
      <c r="N180" s="58" t="s">
        <v>751</v>
      </c>
      <c r="O180" s="45" t="s">
        <v>720</v>
      </c>
      <c r="P180" s="40">
        <v>1822567</v>
      </c>
      <c r="Q180" s="40">
        <v>1472240</v>
      </c>
      <c r="R180" s="40">
        <v>6398703</v>
      </c>
      <c r="S180" s="40">
        <v>149119</v>
      </c>
      <c r="T180" s="40">
        <v>1619551</v>
      </c>
      <c r="U180" s="40">
        <v>1887815</v>
      </c>
      <c r="V180" s="40">
        <v>5171867</v>
      </c>
      <c r="W180" s="40">
        <v>3885397</v>
      </c>
      <c r="X180" s="40">
        <v>5441845</v>
      </c>
      <c r="Y180" s="40" t="s">
        <v>715</v>
      </c>
      <c r="Z180" s="56">
        <v>27849104</v>
      </c>
    </row>
    <row r="181" spans="14:26">
      <c r="N181" s="55"/>
      <c r="O181" s="45" t="s">
        <v>721</v>
      </c>
      <c r="P181" s="40">
        <v>4141692</v>
      </c>
      <c r="Q181" s="40">
        <v>6615075</v>
      </c>
      <c r="R181" s="40">
        <v>14211445</v>
      </c>
      <c r="S181" s="40">
        <v>5699044</v>
      </c>
      <c r="T181" s="40">
        <v>1042967</v>
      </c>
      <c r="U181" s="40">
        <v>5057191</v>
      </c>
      <c r="V181" s="40">
        <v>9341367</v>
      </c>
      <c r="W181" s="40">
        <v>2772590</v>
      </c>
      <c r="X181" s="40">
        <v>6990595</v>
      </c>
      <c r="Y181" s="40">
        <v>125825</v>
      </c>
      <c r="Z181" s="56">
        <v>55997791</v>
      </c>
    </row>
    <row r="182" spans="14:26">
      <c r="N182" s="59"/>
      <c r="O182" s="47" t="s">
        <v>722</v>
      </c>
      <c r="P182" s="41">
        <v>22228855</v>
      </c>
      <c r="Q182" s="41">
        <v>45665223</v>
      </c>
      <c r="R182" s="41">
        <v>151732654</v>
      </c>
      <c r="S182" s="41">
        <v>70115947</v>
      </c>
      <c r="T182" s="41">
        <v>18515605</v>
      </c>
      <c r="U182" s="41">
        <v>88200082</v>
      </c>
      <c r="V182" s="41">
        <v>47575175</v>
      </c>
      <c r="W182" s="41">
        <v>22776104</v>
      </c>
      <c r="X182" s="41">
        <v>50355155</v>
      </c>
      <c r="Y182" s="41">
        <v>3085840</v>
      </c>
      <c r="Z182" s="60">
        <v>520250640</v>
      </c>
    </row>
    <row r="183" spans="14:26" ht="24">
      <c r="N183" s="53"/>
      <c r="O183" s="44" t="s">
        <v>714</v>
      </c>
      <c r="P183" s="39">
        <v>5021597</v>
      </c>
      <c r="Q183" s="39">
        <v>9923451</v>
      </c>
      <c r="R183" s="39">
        <v>35899467</v>
      </c>
      <c r="S183" s="39">
        <v>12914018</v>
      </c>
      <c r="T183" s="39">
        <v>2888846</v>
      </c>
      <c r="U183" s="39">
        <v>20164518</v>
      </c>
      <c r="V183" s="39">
        <v>7278919</v>
      </c>
      <c r="W183" s="39">
        <v>3868054</v>
      </c>
      <c r="X183" s="39">
        <v>11184954</v>
      </c>
      <c r="Y183" s="39">
        <v>1151470</v>
      </c>
      <c r="Z183" s="54">
        <v>110295294</v>
      </c>
    </row>
    <row r="184" spans="14:26" ht="22.5">
      <c r="N184" s="55"/>
      <c r="O184" s="45" t="s">
        <v>716</v>
      </c>
      <c r="P184" s="40">
        <v>11372268</v>
      </c>
      <c r="Q184" s="40">
        <v>27789679</v>
      </c>
      <c r="R184" s="40">
        <v>100159973</v>
      </c>
      <c r="S184" s="40">
        <v>52619730</v>
      </c>
      <c r="T184" s="40">
        <v>13051356</v>
      </c>
      <c r="U184" s="40">
        <v>63022601</v>
      </c>
      <c r="V184" s="40">
        <v>25920810</v>
      </c>
      <c r="W184" s="40">
        <v>12415966</v>
      </c>
      <c r="X184" s="40">
        <v>28034978</v>
      </c>
      <c r="Y184" s="40">
        <v>1764372</v>
      </c>
      <c r="Z184" s="56">
        <v>336151733</v>
      </c>
    </row>
    <row r="185" spans="14:26" ht="24">
      <c r="N185" s="61">
        <v>56</v>
      </c>
      <c r="O185" s="45" t="s">
        <v>718</v>
      </c>
      <c r="P185" s="40">
        <v>16393865</v>
      </c>
      <c r="Q185" s="40">
        <v>37713130</v>
      </c>
      <c r="R185" s="40">
        <v>136059440</v>
      </c>
      <c r="S185" s="40">
        <v>65533748</v>
      </c>
      <c r="T185" s="40">
        <v>15940202</v>
      </c>
      <c r="U185" s="40">
        <v>83187119</v>
      </c>
      <c r="V185" s="40">
        <v>33199729</v>
      </c>
      <c r="W185" s="40">
        <v>16284020</v>
      </c>
      <c r="X185" s="40">
        <v>39219932</v>
      </c>
      <c r="Y185" s="40">
        <v>2915842</v>
      </c>
      <c r="Z185" s="56">
        <v>446447027</v>
      </c>
    </row>
    <row r="186" spans="14:26" ht="22.5">
      <c r="N186" s="58" t="s">
        <v>752</v>
      </c>
      <c r="O186" s="45" t="s">
        <v>720</v>
      </c>
      <c r="P186" s="40">
        <v>1218938</v>
      </c>
      <c r="Q186" s="40">
        <v>1429593</v>
      </c>
      <c r="R186" s="40">
        <v>5429631</v>
      </c>
      <c r="S186" s="40">
        <v>131719</v>
      </c>
      <c r="T186" s="40">
        <v>767919</v>
      </c>
      <c r="U186" s="40">
        <v>1876414</v>
      </c>
      <c r="V186" s="40">
        <v>5108790</v>
      </c>
      <c r="W186" s="40">
        <v>2946618</v>
      </c>
      <c r="X186" s="40">
        <v>5203763</v>
      </c>
      <c r="Y186" s="40" t="s">
        <v>715</v>
      </c>
      <c r="Z186" s="56">
        <v>24113385</v>
      </c>
    </row>
    <row r="187" spans="14:26">
      <c r="N187" s="55"/>
      <c r="O187" s="45" t="s">
        <v>721</v>
      </c>
      <c r="P187" s="40">
        <v>3797542</v>
      </c>
      <c r="Q187" s="40">
        <v>4794935</v>
      </c>
      <c r="R187" s="40">
        <v>14129503</v>
      </c>
      <c r="S187" s="40">
        <v>5489804</v>
      </c>
      <c r="T187" s="40">
        <v>977708</v>
      </c>
      <c r="U187" s="40">
        <v>5038111</v>
      </c>
      <c r="V187" s="40">
        <v>8943337</v>
      </c>
      <c r="W187" s="40">
        <v>2637474</v>
      </c>
      <c r="X187" s="40">
        <v>6180701</v>
      </c>
      <c r="Y187" s="40">
        <v>111888</v>
      </c>
      <c r="Z187" s="56">
        <v>52101003</v>
      </c>
    </row>
    <row r="188" spans="14:26">
      <c r="N188" s="59"/>
      <c r="O188" s="47" t="s">
        <v>722</v>
      </c>
      <c r="P188" s="41">
        <v>21410345</v>
      </c>
      <c r="Q188" s="41">
        <v>43937658</v>
      </c>
      <c r="R188" s="41">
        <v>155618574</v>
      </c>
      <c r="S188" s="41">
        <v>71155271</v>
      </c>
      <c r="T188" s="41">
        <v>17685829</v>
      </c>
      <c r="U188" s="41">
        <v>90101644</v>
      </c>
      <c r="V188" s="41">
        <v>47251856</v>
      </c>
      <c r="W188" s="41">
        <v>21868112</v>
      </c>
      <c r="X188" s="41">
        <v>50604396</v>
      </c>
      <c r="Y188" s="41">
        <v>3027730</v>
      </c>
      <c r="Z188" s="60">
        <v>522661415</v>
      </c>
    </row>
    <row r="189" spans="14:26" ht="24">
      <c r="N189" s="53"/>
      <c r="O189" s="44" t="s">
        <v>714</v>
      </c>
      <c r="P189" s="39">
        <v>5108684</v>
      </c>
      <c r="Q189" s="39">
        <v>10211316</v>
      </c>
      <c r="R189" s="39">
        <v>37004642</v>
      </c>
      <c r="S189" s="39">
        <v>13308944</v>
      </c>
      <c r="T189" s="39">
        <v>2938165</v>
      </c>
      <c r="U189" s="39">
        <v>20312218</v>
      </c>
      <c r="V189" s="39">
        <v>7381223</v>
      </c>
      <c r="W189" s="39">
        <v>3953340</v>
      </c>
      <c r="X189" s="39">
        <v>11372009</v>
      </c>
      <c r="Y189" s="39">
        <v>1197747</v>
      </c>
      <c r="Z189" s="54">
        <v>112788288</v>
      </c>
    </row>
    <row r="190" spans="14:26" ht="22.5">
      <c r="N190" s="55"/>
      <c r="O190" s="45" t="s">
        <v>716</v>
      </c>
      <c r="P190" s="40">
        <v>11274674</v>
      </c>
      <c r="Q190" s="40">
        <v>28199134</v>
      </c>
      <c r="R190" s="40">
        <v>102550709</v>
      </c>
      <c r="S190" s="40">
        <v>52390358</v>
      </c>
      <c r="T190" s="40">
        <v>12979871</v>
      </c>
      <c r="U190" s="40">
        <v>63905393</v>
      </c>
      <c r="V190" s="40">
        <v>25717523</v>
      </c>
      <c r="W190" s="40">
        <v>12195545</v>
      </c>
      <c r="X190" s="40">
        <v>28292730</v>
      </c>
      <c r="Y190" s="40">
        <v>1879714</v>
      </c>
      <c r="Z190" s="56">
        <v>339385651</v>
      </c>
    </row>
    <row r="191" spans="14:26" ht="24">
      <c r="N191" s="61">
        <v>57</v>
      </c>
      <c r="O191" s="45" t="s">
        <v>718</v>
      </c>
      <c r="P191" s="40">
        <v>16383358</v>
      </c>
      <c r="Q191" s="40">
        <v>38410450</v>
      </c>
      <c r="R191" s="40">
        <v>139555351</v>
      </c>
      <c r="S191" s="40">
        <v>65699302</v>
      </c>
      <c r="T191" s="40">
        <v>15918036</v>
      </c>
      <c r="U191" s="40">
        <v>84217611</v>
      </c>
      <c r="V191" s="40">
        <v>33098746</v>
      </c>
      <c r="W191" s="40">
        <v>16148885</v>
      </c>
      <c r="X191" s="40">
        <v>39664739</v>
      </c>
      <c r="Y191" s="40">
        <v>3077461</v>
      </c>
      <c r="Z191" s="56">
        <v>452173939</v>
      </c>
    </row>
    <row r="192" spans="14:26" ht="22.5">
      <c r="N192" s="58" t="s">
        <v>753</v>
      </c>
      <c r="O192" s="45" t="s">
        <v>720</v>
      </c>
      <c r="P192" s="40">
        <v>332463</v>
      </c>
      <c r="Q192" s="40">
        <v>262920</v>
      </c>
      <c r="R192" s="40">
        <v>4900401</v>
      </c>
      <c r="S192" s="40">
        <v>89709</v>
      </c>
      <c r="T192" s="40">
        <v>174943</v>
      </c>
      <c r="U192" s="40">
        <v>1801667</v>
      </c>
      <c r="V192" s="40">
        <v>5049420</v>
      </c>
      <c r="W192" s="40">
        <v>1576491</v>
      </c>
      <c r="X192" s="40">
        <v>5076101</v>
      </c>
      <c r="Y192" s="40" t="s">
        <v>715</v>
      </c>
      <c r="Z192" s="56">
        <v>19264115</v>
      </c>
    </row>
    <row r="193" spans="14:26">
      <c r="N193" s="55"/>
      <c r="O193" s="45" t="s">
        <v>721</v>
      </c>
      <c r="P193" s="40">
        <v>3902652</v>
      </c>
      <c r="Q193" s="40">
        <v>4193049</v>
      </c>
      <c r="R193" s="40">
        <v>13567589</v>
      </c>
      <c r="S193" s="40">
        <v>5786972</v>
      </c>
      <c r="T193" s="40">
        <v>911136</v>
      </c>
      <c r="U193" s="40">
        <v>4504685</v>
      </c>
      <c r="V193" s="40">
        <v>8765967</v>
      </c>
      <c r="W193" s="40">
        <v>2565550</v>
      </c>
      <c r="X193" s="40">
        <v>5998924</v>
      </c>
      <c r="Y193" s="40">
        <v>96597</v>
      </c>
      <c r="Z193" s="56">
        <v>50293121</v>
      </c>
    </row>
    <row r="194" spans="14:26">
      <c r="N194" s="59"/>
      <c r="O194" s="47" t="s">
        <v>722</v>
      </c>
      <c r="P194" s="41">
        <v>20618473</v>
      </c>
      <c r="Q194" s="41">
        <v>42866419</v>
      </c>
      <c r="R194" s="41">
        <v>158023341</v>
      </c>
      <c r="S194" s="41">
        <v>71575983</v>
      </c>
      <c r="T194" s="41">
        <v>17004115</v>
      </c>
      <c r="U194" s="41">
        <v>90523963</v>
      </c>
      <c r="V194" s="41">
        <v>46914133</v>
      </c>
      <c r="W194" s="41">
        <v>20290926</v>
      </c>
      <c r="X194" s="41">
        <v>50739764</v>
      </c>
      <c r="Y194" s="41">
        <v>3174058</v>
      </c>
      <c r="Z194" s="60">
        <v>521731175</v>
      </c>
    </row>
    <row r="195" spans="14:26" ht="24">
      <c r="N195" s="53"/>
      <c r="O195" s="44" t="s">
        <v>714</v>
      </c>
      <c r="P195" s="39">
        <v>5336507</v>
      </c>
      <c r="Q195" s="39">
        <v>10787596</v>
      </c>
      <c r="R195" s="39">
        <v>39912113</v>
      </c>
      <c r="S195" s="39">
        <v>14513155</v>
      </c>
      <c r="T195" s="39">
        <v>3172673</v>
      </c>
      <c r="U195" s="39">
        <v>22563383</v>
      </c>
      <c r="V195" s="39">
        <v>7993964</v>
      </c>
      <c r="W195" s="39">
        <v>4325569</v>
      </c>
      <c r="X195" s="39">
        <v>12309412</v>
      </c>
      <c r="Y195" s="39">
        <v>1302602</v>
      </c>
      <c r="Z195" s="54">
        <v>122216974</v>
      </c>
    </row>
    <row r="196" spans="14:26" ht="22.5">
      <c r="N196" s="55"/>
      <c r="O196" s="45" t="s">
        <v>716</v>
      </c>
      <c r="P196" s="40">
        <v>11510099</v>
      </c>
      <c r="Q196" s="40">
        <v>29254635</v>
      </c>
      <c r="R196" s="40">
        <v>109378033</v>
      </c>
      <c r="S196" s="40">
        <v>55923147</v>
      </c>
      <c r="T196" s="40">
        <v>13550178</v>
      </c>
      <c r="U196" s="40">
        <v>68344746</v>
      </c>
      <c r="V196" s="40">
        <v>26433254</v>
      </c>
      <c r="W196" s="40">
        <v>12503636</v>
      </c>
      <c r="X196" s="40">
        <v>29652639</v>
      </c>
      <c r="Y196" s="40">
        <v>2058110</v>
      </c>
      <c r="Z196" s="56">
        <v>358608477</v>
      </c>
    </row>
    <row r="197" spans="14:26" ht="24">
      <c r="N197" s="61">
        <v>58</v>
      </c>
      <c r="O197" s="45" t="s">
        <v>718</v>
      </c>
      <c r="P197" s="40">
        <v>16846606</v>
      </c>
      <c r="Q197" s="40">
        <v>40042231</v>
      </c>
      <c r="R197" s="40">
        <v>149290146</v>
      </c>
      <c r="S197" s="40">
        <v>70436302</v>
      </c>
      <c r="T197" s="40">
        <v>16722851</v>
      </c>
      <c r="U197" s="40">
        <v>90908129</v>
      </c>
      <c r="V197" s="40">
        <v>34427218</v>
      </c>
      <c r="W197" s="40">
        <v>16829205</v>
      </c>
      <c r="X197" s="40">
        <v>41962051</v>
      </c>
      <c r="Y197" s="40">
        <v>3360712</v>
      </c>
      <c r="Z197" s="56">
        <v>480825451</v>
      </c>
    </row>
    <row r="198" spans="14:26" ht="22.5">
      <c r="N198" s="58" t="s">
        <v>754</v>
      </c>
      <c r="O198" s="45" t="s">
        <v>720</v>
      </c>
      <c r="P198" s="40">
        <v>264992</v>
      </c>
      <c r="Q198" s="40">
        <v>172931</v>
      </c>
      <c r="R198" s="40">
        <v>4988568</v>
      </c>
      <c r="S198" s="40">
        <v>83562</v>
      </c>
      <c r="T198" s="40">
        <v>182089</v>
      </c>
      <c r="U198" s="40">
        <v>1735965</v>
      </c>
      <c r="V198" s="40">
        <v>5098921</v>
      </c>
      <c r="W198" s="40">
        <v>1297294</v>
      </c>
      <c r="X198" s="40">
        <v>5140355</v>
      </c>
      <c r="Y198" s="40" t="s">
        <v>715</v>
      </c>
      <c r="Z198" s="56">
        <v>18964677</v>
      </c>
    </row>
    <row r="199" spans="14:26">
      <c r="N199" s="55"/>
      <c r="O199" s="45" t="s">
        <v>721</v>
      </c>
      <c r="P199" s="40">
        <v>3858808</v>
      </c>
      <c r="Q199" s="40">
        <v>4433160</v>
      </c>
      <c r="R199" s="40">
        <v>14757640</v>
      </c>
      <c r="S199" s="40">
        <v>5932171</v>
      </c>
      <c r="T199" s="40">
        <v>853506</v>
      </c>
      <c r="U199" s="40">
        <v>4522149</v>
      </c>
      <c r="V199" s="40">
        <v>9451019</v>
      </c>
      <c r="W199" s="40">
        <v>2847869</v>
      </c>
      <c r="X199" s="40">
        <v>6511780</v>
      </c>
      <c r="Y199" s="40">
        <v>94131</v>
      </c>
      <c r="Z199" s="56">
        <v>53262233</v>
      </c>
    </row>
    <row r="200" spans="14:26">
      <c r="N200" s="59"/>
      <c r="O200" s="47" t="s">
        <v>722</v>
      </c>
      <c r="P200" s="41">
        <v>20970406</v>
      </c>
      <c r="Q200" s="41">
        <v>44648322</v>
      </c>
      <c r="R200" s="41">
        <v>169036354</v>
      </c>
      <c r="S200" s="41">
        <v>76452035</v>
      </c>
      <c r="T200" s="41">
        <v>17758446</v>
      </c>
      <c r="U200" s="41">
        <v>97166243</v>
      </c>
      <c r="V200" s="41">
        <v>48977158</v>
      </c>
      <c r="W200" s="41">
        <v>20974368</v>
      </c>
      <c r="X200" s="41">
        <v>53614186</v>
      </c>
      <c r="Y200" s="41">
        <v>3454843</v>
      </c>
      <c r="Z200" s="60">
        <v>553052361</v>
      </c>
    </row>
    <row r="201" spans="14:26" ht="24">
      <c r="N201" s="53"/>
      <c r="O201" s="44" t="s">
        <v>714</v>
      </c>
      <c r="P201" s="39">
        <v>5527740</v>
      </c>
      <c r="Q201" s="39">
        <v>11350842</v>
      </c>
      <c r="R201" s="39">
        <v>42122263</v>
      </c>
      <c r="S201" s="39">
        <v>15163572</v>
      </c>
      <c r="T201" s="39">
        <v>3312095</v>
      </c>
      <c r="U201" s="39">
        <v>23319962</v>
      </c>
      <c r="V201" s="39">
        <v>8301488</v>
      </c>
      <c r="W201" s="39">
        <v>4448247</v>
      </c>
      <c r="X201" s="39">
        <v>12642199</v>
      </c>
      <c r="Y201" s="39">
        <v>1321262</v>
      </c>
      <c r="Z201" s="54">
        <v>127509670</v>
      </c>
    </row>
    <row r="202" spans="14:26" ht="22.5">
      <c r="N202" s="55"/>
      <c r="O202" s="45" t="s">
        <v>716</v>
      </c>
      <c r="P202" s="40">
        <v>11733405</v>
      </c>
      <c r="Q202" s="40">
        <v>31006095</v>
      </c>
      <c r="R202" s="40">
        <v>116200481</v>
      </c>
      <c r="S202" s="40">
        <v>59153937</v>
      </c>
      <c r="T202" s="40">
        <v>14233226</v>
      </c>
      <c r="U202" s="40">
        <v>71288388</v>
      </c>
      <c r="V202" s="40">
        <v>27413618</v>
      </c>
      <c r="W202" s="40">
        <v>12917051</v>
      </c>
      <c r="X202" s="40">
        <v>30745789</v>
      </c>
      <c r="Y202" s="40">
        <v>2123045</v>
      </c>
      <c r="Z202" s="56">
        <v>376815035</v>
      </c>
    </row>
    <row r="203" spans="14:26" ht="24">
      <c r="N203" s="61">
        <v>59</v>
      </c>
      <c r="O203" s="45" t="s">
        <v>718</v>
      </c>
      <c r="P203" s="40">
        <v>17261145</v>
      </c>
      <c r="Q203" s="40">
        <v>42356937</v>
      </c>
      <c r="R203" s="40">
        <v>158322744</v>
      </c>
      <c r="S203" s="40">
        <v>74317509</v>
      </c>
      <c r="T203" s="40">
        <v>17545321</v>
      </c>
      <c r="U203" s="40">
        <v>94608350</v>
      </c>
      <c r="V203" s="40">
        <v>35715106</v>
      </c>
      <c r="W203" s="40">
        <v>17365298</v>
      </c>
      <c r="X203" s="40">
        <v>43387988</v>
      </c>
      <c r="Y203" s="40">
        <v>3444307</v>
      </c>
      <c r="Z203" s="56">
        <v>504324705</v>
      </c>
    </row>
    <row r="204" spans="14:26" ht="22.5">
      <c r="N204" s="58" t="s">
        <v>755</v>
      </c>
      <c r="O204" s="45" t="s">
        <v>720</v>
      </c>
      <c r="P204" s="40">
        <v>245701</v>
      </c>
      <c r="Q204" s="40">
        <v>170879</v>
      </c>
      <c r="R204" s="40">
        <v>5340036</v>
      </c>
      <c r="S204" s="40">
        <v>149554</v>
      </c>
      <c r="T204" s="40">
        <v>576924</v>
      </c>
      <c r="U204" s="40">
        <v>1795314</v>
      </c>
      <c r="V204" s="40">
        <v>5210684</v>
      </c>
      <c r="W204" s="40">
        <v>1382499</v>
      </c>
      <c r="X204" s="40">
        <v>5325000</v>
      </c>
      <c r="Y204" s="40" t="s">
        <v>715</v>
      </c>
      <c r="Z204" s="56">
        <v>20196591</v>
      </c>
    </row>
    <row r="205" spans="14:26">
      <c r="N205" s="55"/>
      <c r="O205" s="45" t="s">
        <v>721</v>
      </c>
      <c r="P205" s="40">
        <v>3890899</v>
      </c>
      <c r="Q205" s="40">
        <v>4549858</v>
      </c>
      <c r="R205" s="40">
        <v>15964381</v>
      </c>
      <c r="S205" s="40">
        <v>6015396</v>
      </c>
      <c r="T205" s="40">
        <v>859339</v>
      </c>
      <c r="U205" s="40">
        <v>4984214</v>
      </c>
      <c r="V205" s="40">
        <v>10010633</v>
      </c>
      <c r="W205" s="40">
        <v>2965394</v>
      </c>
      <c r="X205" s="40">
        <v>6893479</v>
      </c>
      <c r="Y205" s="40">
        <v>94825</v>
      </c>
      <c r="Z205" s="56">
        <v>56228418</v>
      </c>
    </row>
    <row r="206" spans="14:26">
      <c r="N206" s="59"/>
      <c r="O206" s="47" t="s">
        <v>722</v>
      </c>
      <c r="P206" s="41">
        <v>21397745</v>
      </c>
      <c r="Q206" s="41">
        <v>47077674</v>
      </c>
      <c r="R206" s="41">
        <v>179627161</v>
      </c>
      <c r="S206" s="41">
        <v>80482459</v>
      </c>
      <c r="T206" s="41">
        <v>18981584</v>
      </c>
      <c r="U206" s="41">
        <v>101387878</v>
      </c>
      <c r="V206" s="41">
        <v>50936423</v>
      </c>
      <c r="W206" s="41">
        <v>21713191</v>
      </c>
      <c r="X206" s="41">
        <v>55606467</v>
      </c>
      <c r="Y206" s="41">
        <v>3539132</v>
      </c>
      <c r="Z206" s="60">
        <v>580749714</v>
      </c>
    </row>
    <row r="207" spans="14:26" ht="24">
      <c r="N207" s="53"/>
      <c r="O207" s="44" t="s">
        <v>714</v>
      </c>
      <c r="P207" s="39">
        <v>5666652</v>
      </c>
      <c r="Q207" s="39">
        <v>11727721</v>
      </c>
      <c r="R207" s="39">
        <v>44068983</v>
      </c>
      <c r="S207" s="39">
        <v>15926920</v>
      </c>
      <c r="T207" s="39">
        <v>3493358</v>
      </c>
      <c r="U207" s="39">
        <v>24478187</v>
      </c>
      <c r="V207" s="39">
        <v>8665359</v>
      </c>
      <c r="W207" s="39">
        <v>4658073</v>
      </c>
      <c r="X207" s="39">
        <v>13261093</v>
      </c>
      <c r="Y207" s="39">
        <v>1356375</v>
      </c>
      <c r="Z207" s="54">
        <v>133302721</v>
      </c>
    </row>
    <row r="208" spans="14:26" ht="22.5">
      <c r="N208" s="55"/>
      <c r="O208" s="45" t="s">
        <v>716</v>
      </c>
      <c r="P208" s="40">
        <v>11956747</v>
      </c>
      <c r="Q208" s="40">
        <v>31934580</v>
      </c>
      <c r="R208" s="40">
        <v>121182219</v>
      </c>
      <c r="S208" s="40">
        <v>61395172</v>
      </c>
      <c r="T208" s="40">
        <v>14526413</v>
      </c>
      <c r="U208" s="40">
        <v>73309494</v>
      </c>
      <c r="V208" s="40">
        <v>27539660</v>
      </c>
      <c r="W208" s="40">
        <v>13203621</v>
      </c>
      <c r="X208" s="40">
        <v>31345785</v>
      </c>
      <c r="Y208" s="40">
        <v>2198229</v>
      </c>
      <c r="Z208" s="56">
        <v>388591920</v>
      </c>
    </row>
    <row r="209" spans="14:26" ht="24">
      <c r="N209" s="61">
        <v>60</v>
      </c>
      <c r="O209" s="45" t="s">
        <v>718</v>
      </c>
      <c r="P209" s="40">
        <v>17623399</v>
      </c>
      <c r="Q209" s="40">
        <v>43662301</v>
      </c>
      <c r="R209" s="40">
        <v>165251202</v>
      </c>
      <c r="S209" s="40">
        <v>77322092</v>
      </c>
      <c r="T209" s="40">
        <v>18019771</v>
      </c>
      <c r="U209" s="40">
        <v>97787681</v>
      </c>
      <c r="V209" s="40">
        <v>36205019</v>
      </c>
      <c r="W209" s="40">
        <v>17861694</v>
      </c>
      <c r="X209" s="40">
        <v>44606878</v>
      </c>
      <c r="Y209" s="40">
        <v>3554604</v>
      </c>
      <c r="Z209" s="56">
        <v>521894641</v>
      </c>
    </row>
    <row r="210" spans="14:26" ht="22.5">
      <c r="N210" s="58" t="s">
        <v>756</v>
      </c>
      <c r="O210" s="45" t="s">
        <v>720</v>
      </c>
      <c r="P210" s="40">
        <v>105726</v>
      </c>
      <c r="Q210" s="40">
        <v>176425</v>
      </c>
      <c r="R210" s="40">
        <v>5357193</v>
      </c>
      <c r="S210" s="40">
        <v>59226</v>
      </c>
      <c r="T210" s="40">
        <v>613950</v>
      </c>
      <c r="U210" s="40">
        <v>1622013</v>
      </c>
      <c r="V210" s="40">
        <v>5102922</v>
      </c>
      <c r="W210" s="40">
        <v>1197632</v>
      </c>
      <c r="X210" s="40">
        <v>5264046</v>
      </c>
      <c r="Y210" s="40" t="s">
        <v>715</v>
      </c>
      <c r="Z210" s="56">
        <v>19499133</v>
      </c>
    </row>
    <row r="211" spans="14:26">
      <c r="N211" s="55"/>
      <c r="O211" s="45" t="s">
        <v>721</v>
      </c>
      <c r="P211" s="40">
        <v>3969506</v>
      </c>
      <c r="Q211" s="40">
        <v>4624960</v>
      </c>
      <c r="R211" s="40">
        <v>16329170</v>
      </c>
      <c r="S211" s="40">
        <v>6681298</v>
      </c>
      <c r="T211" s="40">
        <v>910889</v>
      </c>
      <c r="U211" s="40">
        <v>5308681</v>
      </c>
      <c r="V211" s="40">
        <v>10282058</v>
      </c>
      <c r="W211" s="40">
        <v>3151023</v>
      </c>
      <c r="X211" s="40">
        <v>6545374</v>
      </c>
      <c r="Y211" s="40">
        <v>109430</v>
      </c>
      <c r="Z211" s="56">
        <v>57912389</v>
      </c>
    </row>
    <row r="212" spans="14:26">
      <c r="N212" s="59"/>
      <c r="O212" s="47" t="s">
        <v>722</v>
      </c>
      <c r="P212" s="41">
        <v>21698631</v>
      </c>
      <c r="Q212" s="41">
        <v>48463686</v>
      </c>
      <c r="R212" s="41">
        <v>186937565</v>
      </c>
      <c r="S212" s="41">
        <v>84062616</v>
      </c>
      <c r="T212" s="41">
        <v>19544610</v>
      </c>
      <c r="U212" s="41">
        <v>104718375</v>
      </c>
      <c r="V212" s="41">
        <v>51589999</v>
      </c>
      <c r="W212" s="41">
        <v>22210409</v>
      </c>
      <c r="X212" s="41">
        <v>56416298</v>
      </c>
      <c r="Y212" s="41">
        <v>3664034</v>
      </c>
      <c r="Z212" s="60">
        <v>599306223</v>
      </c>
    </row>
    <row r="213" spans="14:26" ht="24">
      <c r="N213" s="53"/>
      <c r="O213" s="44" t="s">
        <v>714</v>
      </c>
      <c r="P213" s="39">
        <v>5855117</v>
      </c>
      <c r="Q213" s="39">
        <v>12088787</v>
      </c>
      <c r="R213" s="39">
        <v>45256956</v>
      </c>
      <c r="S213" s="39">
        <v>16368814</v>
      </c>
      <c r="T213" s="39">
        <v>3533215</v>
      </c>
      <c r="U213" s="39">
        <v>24868653</v>
      </c>
      <c r="V213" s="39">
        <v>8835580</v>
      </c>
      <c r="W213" s="39">
        <v>4770697</v>
      </c>
      <c r="X213" s="39">
        <v>13528443</v>
      </c>
      <c r="Y213" s="39">
        <v>1414492</v>
      </c>
      <c r="Z213" s="54">
        <v>136520754</v>
      </c>
    </row>
    <row r="214" spans="14:26" ht="22.5">
      <c r="N214" s="55"/>
      <c r="O214" s="45" t="s">
        <v>716</v>
      </c>
      <c r="P214" s="40">
        <v>11186540</v>
      </c>
      <c r="Q214" s="40">
        <v>31166529</v>
      </c>
      <c r="R214" s="40">
        <v>122839763</v>
      </c>
      <c r="S214" s="40">
        <v>61468812</v>
      </c>
      <c r="T214" s="40">
        <v>13979538</v>
      </c>
      <c r="U214" s="40">
        <v>72079545</v>
      </c>
      <c r="V214" s="40">
        <v>26160648</v>
      </c>
      <c r="W214" s="40">
        <v>11797708</v>
      </c>
      <c r="X214" s="40">
        <v>30288064</v>
      </c>
      <c r="Y214" s="40">
        <v>2268607</v>
      </c>
      <c r="Z214" s="56">
        <v>383235754</v>
      </c>
    </row>
    <row r="215" spans="14:26" ht="24">
      <c r="N215" s="61">
        <v>61</v>
      </c>
      <c r="O215" s="45" t="s">
        <v>718</v>
      </c>
      <c r="P215" s="40">
        <v>17041657</v>
      </c>
      <c r="Q215" s="40">
        <v>43255316</v>
      </c>
      <c r="R215" s="40">
        <v>168096719</v>
      </c>
      <c r="S215" s="40">
        <v>77837626</v>
      </c>
      <c r="T215" s="40">
        <v>17512753</v>
      </c>
      <c r="U215" s="40">
        <v>96948198</v>
      </c>
      <c r="V215" s="40">
        <v>34996228</v>
      </c>
      <c r="W215" s="40">
        <v>16568405</v>
      </c>
      <c r="X215" s="40">
        <v>43816507</v>
      </c>
      <c r="Y215" s="40">
        <v>3683099</v>
      </c>
      <c r="Z215" s="56">
        <v>519756508</v>
      </c>
    </row>
    <row r="216" spans="14:26" ht="22.5">
      <c r="N216" s="58" t="s">
        <v>757</v>
      </c>
      <c r="O216" s="45" t="s">
        <v>720</v>
      </c>
      <c r="P216" s="40">
        <v>75735</v>
      </c>
      <c r="Q216" s="40">
        <v>170588</v>
      </c>
      <c r="R216" s="40">
        <v>4874412</v>
      </c>
      <c r="S216" s="40">
        <v>68622</v>
      </c>
      <c r="T216" s="40">
        <v>247500</v>
      </c>
      <c r="U216" s="40">
        <v>1533140</v>
      </c>
      <c r="V216" s="40">
        <v>4781451</v>
      </c>
      <c r="W216" s="40">
        <v>1210247</v>
      </c>
      <c r="X216" s="40">
        <v>5020917</v>
      </c>
      <c r="Y216" s="40" t="s">
        <v>715</v>
      </c>
      <c r="Z216" s="56">
        <v>17982612</v>
      </c>
    </row>
    <row r="217" spans="14:26">
      <c r="N217" s="55"/>
      <c r="O217" s="45" t="s">
        <v>721</v>
      </c>
      <c r="P217" s="40">
        <v>4896087</v>
      </c>
      <c r="Q217" s="40">
        <v>5206177</v>
      </c>
      <c r="R217" s="40">
        <v>17470029</v>
      </c>
      <c r="S217" s="40">
        <v>7121033</v>
      </c>
      <c r="T217" s="40">
        <v>946703</v>
      </c>
      <c r="U217" s="40">
        <v>6314315</v>
      </c>
      <c r="V217" s="40">
        <v>11108611</v>
      </c>
      <c r="W217" s="40">
        <v>4160997</v>
      </c>
      <c r="X217" s="40">
        <v>6740062</v>
      </c>
      <c r="Y217" s="40">
        <v>105501</v>
      </c>
      <c r="Z217" s="56">
        <v>64069515</v>
      </c>
    </row>
    <row r="218" spans="14:26">
      <c r="N218" s="59"/>
      <c r="O218" s="47" t="s">
        <v>722</v>
      </c>
      <c r="P218" s="41">
        <v>22013479</v>
      </c>
      <c r="Q218" s="41">
        <v>48632081</v>
      </c>
      <c r="R218" s="41">
        <v>190441160</v>
      </c>
      <c r="S218" s="41">
        <v>85027281</v>
      </c>
      <c r="T218" s="41">
        <v>18706956</v>
      </c>
      <c r="U218" s="41">
        <v>104795653</v>
      </c>
      <c r="V218" s="41">
        <v>50886290</v>
      </c>
      <c r="W218" s="41">
        <v>21939649</v>
      </c>
      <c r="X218" s="41">
        <v>55577486</v>
      </c>
      <c r="Y218" s="41">
        <v>3788600</v>
      </c>
      <c r="Z218" s="60">
        <v>601808635</v>
      </c>
    </row>
    <row r="219" spans="14:26" ht="24">
      <c r="N219" s="53"/>
      <c r="O219" s="44" t="s">
        <v>714</v>
      </c>
      <c r="P219" s="39">
        <v>6095659</v>
      </c>
      <c r="Q219" s="39">
        <v>12686516</v>
      </c>
      <c r="R219" s="39">
        <v>49285799</v>
      </c>
      <c r="S219" s="39">
        <v>17663627</v>
      </c>
      <c r="T219" s="39">
        <v>3745567</v>
      </c>
      <c r="U219" s="39">
        <v>26573119</v>
      </c>
      <c r="V219" s="39">
        <v>9325689</v>
      </c>
      <c r="W219" s="39">
        <v>5061434</v>
      </c>
      <c r="X219" s="39">
        <v>14157187</v>
      </c>
      <c r="Y219" s="39">
        <v>1512990</v>
      </c>
      <c r="Z219" s="54">
        <v>146107587</v>
      </c>
    </row>
    <row r="220" spans="14:26" ht="22.5">
      <c r="N220" s="55"/>
      <c r="O220" s="45" t="s">
        <v>716</v>
      </c>
      <c r="P220" s="40">
        <v>11192907</v>
      </c>
      <c r="Q220" s="40">
        <v>32136031</v>
      </c>
      <c r="R220" s="40">
        <v>132775947</v>
      </c>
      <c r="S220" s="40">
        <v>66188902</v>
      </c>
      <c r="T220" s="40">
        <v>14670544</v>
      </c>
      <c r="U220" s="40">
        <v>76273769</v>
      </c>
      <c r="V220" s="40">
        <v>26894688</v>
      </c>
      <c r="W220" s="40">
        <v>12109125</v>
      </c>
      <c r="X220" s="40">
        <v>31576639</v>
      </c>
      <c r="Y220" s="40">
        <v>2475718</v>
      </c>
      <c r="Z220" s="56">
        <v>406294270</v>
      </c>
    </row>
    <row r="221" spans="14:26" ht="24">
      <c r="N221" s="61">
        <v>62</v>
      </c>
      <c r="O221" s="45" t="s">
        <v>718</v>
      </c>
      <c r="P221" s="40">
        <v>17288566</v>
      </c>
      <c r="Q221" s="40">
        <v>44822547</v>
      </c>
      <c r="R221" s="40">
        <v>182061746</v>
      </c>
      <c r="S221" s="40">
        <v>83852529</v>
      </c>
      <c r="T221" s="40">
        <v>18416111</v>
      </c>
      <c r="U221" s="40">
        <v>102846888</v>
      </c>
      <c r="V221" s="40">
        <v>36220377</v>
      </c>
      <c r="W221" s="40">
        <v>17170559</v>
      </c>
      <c r="X221" s="40">
        <v>45733826</v>
      </c>
      <c r="Y221" s="40">
        <v>3988708</v>
      </c>
      <c r="Z221" s="56">
        <v>552401857</v>
      </c>
    </row>
    <row r="222" spans="14:26" ht="22.5">
      <c r="N222" s="58" t="s">
        <v>758</v>
      </c>
      <c r="O222" s="45" t="s">
        <v>720</v>
      </c>
      <c r="P222" s="40">
        <v>36493</v>
      </c>
      <c r="Q222" s="40">
        <v>158525</v>
      </c>
      <c r="R222" s="40">
        <v>4949111</v>
      </c>
      <c r="S222" s="40" t="s">
        <v>715</v>
      </c>
      <c r="T222" s="40" t="s">
        <v>715</v>
      </c>
      <c r="U222" s="40">
        <v>1524807</v>
      </c>
      <c r="V222" s="40">
        <v>5218239</v>
      </c>
      <c r="W222" s="40">
        <v>1214427</v>
      </c>
      <c r="X222" s="40">
        <v>5138665</v>
      </c>
      <c r="Y222" s="40" t="s">
        <v>715</v>
      </c>
      <c r="Z222" s="56">
        <v>18240267</v>
      </c>
    </row>
    <row r="223" spans="14:26">
      <c r="N223" s="55"/>
      <c r="O223" s="45" t="s">
        <v>721</v>
      </c>
      <c r="P223" s="40">
        <v>5447471</v>
      </c>
      <c r="Q223" s="40">
        <v>5698845</v>
      </c>
      <c r="R223" s="40">
        <v>18342473</v>
      </c>
      <c r="S223" s="40">
        <v>7262161</v>
      </c>
      <c r="T223" s="40">
        <v>996297</v>
      </c>
      <c r="U223" s="40">
        <v>6630793</v>
      </c>
      <c r="V223" s="40">
        <v>12191341</v>
      </c>
      <c r="W223" s="40">
        <v>4240799</v>
      </c>
      <c r="X223" s="40">
        <v>6587403</v>
      </c>
      <c r="Y223" s="40">
        <v>87979</v>
      </c>
      <c r="Z223" s="56">
        <v>67485562</v>
      </c>
    </row>
    <row r="224" spans="14:26">
      <c r="N224" s="59"/>
      <c r="O224" s="47" t="s">
        <v>722</v>
      </c>
      <c r="P224" s="41">
        <v>22772530</v>
      </c>
      <c r="Q224" s="41">
        <v>50679917</v>
      </c>
      <c r="R224" s="41">
        <v>205353330</v>
      </c>
      <c r="S224" s="41">
        <v>91114690</v>
      </c>
      <c r="T224" s="41">
        <v>19412408</v>
      </c>
      <c r="U224" s="41">
        <v>111002488</v>
      </c>
      <c r="V224" s="41">
        <v>53629957</v>
      </c>
      <c r="W224" s="41">
        <v>22625785</v>
      </c>
      <c r="X224" s="41">
        <v>57459894</v>
      </c>
      <c r="Y224" s="41">
        <v>4076687</v>
      </c>
      <c r="Z224" s="60">
        <v>638127686</v>
      </c>
    </row>
    <row r="225" spans="14:26" ht="24">
      <c r="N225" s="53"/>
      <c r="O225" s="44" t="s">
        <v>714</v>
      </c>
      <c r="P225" s="39">
        <v>6373062</v>
      </c>
      <c r="Q225" s="39">
        <v>13293072</v>
      </c>
      <c r="R225" s="39">
        <v>51522735</v>
      </c>
      <c r="S225" s="39">
        <v>18673120</v>
      </c>
      <c r="T225" s="39">
        <v>3945510</v>
      </c>
      <c r="U225" s="39">
        <v>27629056</v>
      </c>
      <c r="V225" s="39">
        <v>9811280</v>
      </c>
      <c r="W225" s="39">
        <v>5285294</v>
      </c>
      <c r="X225" s="39">
        <v>14940479</v>
      </c>
      <c r="Y225" s="39">
        <v>1611303</v>
      </c>
      <c r="Z225" s="54">
        <v>153084911</v>
      </c>
    </row>
    <row r="226" spans="14:26" ht="22.5">
      <c r="N226" s="55"/>
      <c r="O226" s="45" t="s">
        <v>716</v>
      </c>
      <c r="P226" s="40">
        <v>11653719</v>
      </c>
      <c r="Q226" s="40">
        <v>33585846</v>
      </c>
      <c r="R226" s="40">
        <v>138627814</v>
      </c>
      <c r="S226" s="40">
        <v>69792331</v>
      </c>
      <c r="T226" s="40">
        <v>15255624</v>
      </c>
      <c r="U226" s="40">
        <v>79532686</v>
      </c>
      <c r="V226" s="40">
        <v>28166123</v>
      </c>
      <c r="W226" s="40">
        <v>12751724</v>
      </c>
      <c r="X226" s="40">
        <v>33504363</v>
      </c>
      <c r="Y226" s="40">
        <v>2629168</v>
      </c>
      <c r="Z226" s="56">
        <v>425499398</v>
      </c>
    </row>
    <row r="227" spans="14:26" ht="24">
      <c r="N227" s="61">
        <v>63</v>
      </c>
      <c r="O227" s="45" t="s">
        <v>718</v>
      </c>
      <c r="P227" s="40">
        <v>18026781</v>
      </c>
      <c r="Q227" s="40">
        <v>46878918</v>
      </c>
      <c r="R227" s="40">
        <v>190150549</v>
      </c>
      <c r="S227" s="40">
        <v>88465451</v>
      </c>
      <c r="T227" s="40">
        <v>19201134</v>
      </c>
      <c r="U227" s="40">
        <v>107161742</v>
      </c>
      <c r="V227" s="40">
        <v>37977403</v>
      </c>
      <c r="W227" s="40">
        <v>18037018</v>
      </c>
      <c r="X227" s="40">
        <v>48444842</v>
      </c>
      <c r="Y227" s="40">
        <v>4240471</v>
      </c>
      <c r="Z227" s="56">
        <v>578584309</v>
      </c>
    </row>
    <row r="228" spans="14:26" ht="22.5">
      <c r="N228" s="58" t="s">
        <v>759</v>
      </c>
      <c r="O228" s="45" t="s">
        <v>720</v>
      </c>
      <c r="P228" s="40">
        <v>28938</v>
      </c>
      <c r="Q228" s="40">
        <v>207888</v>
      </c>
      <c r="R228" s="40">
        <v>5474786</v>
      </c>
      <c r="S228" s="40" t="s">
        <v>715</v>
      </c>
      <c r="T228" s="40" t="s">
        <v>715</v>
      </c>
      <c r="U228" s="40">
        <v>1579594</v>
      </c>
      <c r="V228" s="40">
        <v>5428603</v>
      </c>
      <c r="W228" s="40">
        <v>1247571</v>
      </c>
      <c r="X228" s="40">
        <v>4863157</v>
      </c>
      <c r="Y228" s="40" t="s">
        <v>715</v>
      </c>
      <c r="Z228" s="56">
        <v>18830537</v>
      </c>
    </row>
    <row r="229" spans="14:26">
      <c r="N229" s="55"/>
      <c r="O229" s="45" t="s">
        <v>721</v>
      </c>
      <c r="P229" s="40">
        <v>6006462</v>
      </c>
      <c r="Q229" s="40">
        <v>6318822</v>
      </c>
      <c r="R229" s="40">
        <v>20571010</v>
      </c>
      <c r="S229" s="40">
        <v>7872580</v>
      </c>
      <c r="T229" s="40">
        <v>1219623</v>
      </c>
      <c r="U229" s="40">
        <v>7201681</v>
      </c>
      <c r="V229" s="40">
        <v>13492105</v>
      </c>
      <c r="W229" s="40">
        <v>5028352</v>
      </c>
      <c r="X229" s="40">
        <v>7109500</v>
      </c>
      <c r="Y229" s="40">
        <v>81934</v>
      </c>
      <c r="Z229" s="56">
        <v>74902069</v>
      </c>
    </row>
    <row r="230" spans="14:26">
      <c r="N230" s="59"/>
      <c r="O230" s="47" t="s">
        <v>722</v>
      </c>
      <c r="P230" s="41">
        <v>24062181</v>
      </c>
      <c r="Q230" s="41">
        <v>53405628</v>
      </c>
      <c r="R230" s="41">
        <v>216196345</v>
      </c>
      <c r="S230" s="41">
        <v>96338031</v>
      </c>
      <c r="T230" s="41">
        <v>20420757</v>
      </c>
      <c r="U230" s="41">
        <v>115943017</v>
      </c>
      <c r="V230" s="41">
        <v>56898111</v>
      </c>
      <c r="W230" s="41">
        <v>24312941</v>
      </c>
      <c r="X230" s="41">
        <v>60417499</v>
      </c>
      <c r="Y230" s="41">
        <v>4322405</v>
      </c>
      <c r="Z230" s="60">
        <v>672316915</v>
      </c>
    </row>
    <row r="231" spans="14:26" ht="24">
      <c r="N231" s="53"/>
      <c r="O231" s="44" t="s">
        <v>714</v>
      </c>
      <c r="P231" s="39">
        <v>6734055</v>
      </c>
      <c r="Q231" s="39">
        <v>14173340</v>
      </c>
      <c r="R231" s="39">
        <v>55807037</v>
      </c>
      <c r="S231" s="39">
        <v>19864043</v>
      </c>
      <c r="T231" s="39">
        <v>4173939</v>
      </c>
      <c r="U231" s="39">
        <v>29352060</v>
      </c>
      <c r="V231" s="39">
        <v>10370922</v>
      </c>
      <c r="W231" s="39">
        <v>5557291</v>
      </c>
      <c r="X231" s="39">
        <v>15700630</v>
      </c>
      <c r="Y231" s="39">
        <v>1686129</v>
      </c>
      <c r="Z231" s="54">
        <v>163419446</v>
      </c>
    </row>
    <row r="232" spans="14:26" ht="22.5">
      <c r="N232" s="55"/>
      <c r="O232" s="45" t="s">
        <v>716</v>
      </c>
      <c r="P232" s="40">
        <v>12510785</v>
      </c>
      <c r="Q232" s="40">
        <v>35595592</v>
      </c>
      <c r="R232" s="40">
        <v>148645117</v>
      </c>
      <c r="S232" s="40">
        <v>73803460</v>
      </c>
      <c r="T232" s="40">
        <v>15981907</v>
      </c>
      <c r="U232" s="40">
        <v>82953235</v>
      </c>
      <c r="V232" s="40">
        <v>29127110</v>
      </c>
      <c r="W232" s="40">
        <v>13191214</v>
      </c>
      <c r="X232" s="40">
        <v>35312750</v>
      </c>
      <c r="Y232" s="40">
        <v>2756453</v>
      </c>
      <c r="Z232" s="56">
        <v>449877623</v>
      </c>
    </row>
    <row r="233" spans="14:26" ht="22.5">
      <c r="N233" s="57" t="s">
        <v>760</v>
      </c>
      <c r="O233" s="45" t="s">
        <v>718</v>
      </c>
      <c r="P233" s="40">
        <v>19244840</v>
      </c>
      <c r="Q233" s="40">
        <v>49768932</v>
      </c>
      <c r="R233" s="40">
        <v>204452154</v>
      </c>
      <c r="S233" s="40">
        <v>93667503</v>
      </c>
      <c r="T233" s="40">
        <v>20155846</v>
      </c>
      <c r="U233" s="40">
        <v>112305295</v>
      </c>
      <c r="V233" s="40">
        <v>39498032</v>
      </c>
      <c r="W233" s="40">
        <v>18748505</v>
      </c>
      <c r="X233" s="40">
        <v>51013380</v>
      </c>
      <c r="Y233" s="40">
        <v>4442582</v>
      </c>
      <c r="Z233" s="56">
        <v>613297069</v>
      </c>
    </row>
    <row r="234" spans="14:26" ht="22.5">
      <c r="N234" s="58" t="s">
        <v>761</v>
      </c>
      <c r="O234" s="45" t="s">
        <v>720</v>
      </c>
      <c r="P234" s="40">
        <v>34890</v>
      </c>
      <c r="Q234" s="40">
        <v>202289</v>
      </c>
      <c r="R234" s="40">
        <v>5780523</v>
      </c>
      <c r="S234" s="40" t="s">
        <v>715</v>
      </c>
      <c r="T234" s="40" t="s">
        <v>715</v>
      </c>
      <c r="U234" s="40">
        <v>1635127</v>
      </c>
      <c r="V234" s="40">
        <v>5494385</v>
      </c>
      <c r="W234" s="40">
        <v>1301124</v>
      </c>
      <c r="X234" s="40">
        <v>4567218</v>
      </c>
      <c r="Y234" s="40" t="s">
        <v>715</v>
      </c>
      <c r="Z234" s="56">
        <v>19015556</v>
      </c>
    </row>
    <row r="235" spans="14:26">
      <c r="N235" s="55"/>
      <c r="O235" s="45" t="s">
        <v>721</v>
      </c>
      <c r="P235" s="40">
        <v>5955786</v>
      </c>
      <c r="Q235" s="40">
        <v>6895700</v>
      </c>
      <c r="R235" s="40">
        <v>21650000</v>
      </c>
      <c r="S235" s="40">
        <v>8779309</v>
      </c>
      <c r="T235" s="40">
        <v>1434658</v>
      </c>
      <c r="U235" s="40">
        <v>8205251</v>
      </c>
      <c r="V235" s="40">
        <v>15070389</v>
      </c>
      <c r="W235" s="40">
        <v>5654272</v>
      </c>
      <c r="X235" s="40">
        <v>7819493</v>
      </c>
      <c r="Y235" s="40">
        <v>119297</v>
      </c>
      <c r="Z235" s="56">
        <v>81584155</v>
      </c>
    </row>
    <row r="236" spans="14:26">
      <c r="N236" s="59"/>
      <c r="O236" s="47" t="s">
        <v>722</v>
      </c>
      <c r="P236" s="41">
        <v>25235516</v>
      </c>
      <c r="Q236" s="41">
        <v>56866921</v>
      </c>
      <c r="R236" s="41">
        <v>231882677</v>
      </c>
      <c r="S236" s="41">
        <v>102446812</v>
      </c>
      <c r="T236" s="41">
        <v>21590504</v>
      </c>
      <c r="U236" s="41">
        <v>122145673</v>
      </c>
      <c r="V236" s="41">
        <v>60062806</v>
      </c>
      <c r="W236" s="41">
        <v>25703901</v>
      </c>
      <c r="X236" s="41">
        <v>63400091</v>
      </c>
      <c r="Y236" s="41">
        <v>4561879</v>
      </c>
      <c r="Z236" s="60">
        <v>713896780</v>
      </c>
    </row>
    <row r="237" spans="14:26" ht="24">
      <c r="N237" s="53"/>
      <c r="O237" s="44" t="s">
        <v>714</v>
      </c>
      <c r="P237" s="39">
        <v>7048924</v>
      </c>
      <c r="Q237" s="39">
        <v>14953172</v>
      </c>
      <c r="R237" s="39">
        <v>60194455</v>
      </c>
      <c r="S237" s="39">
        <v>21664803</v>
      </c>
      <c r="T237" s="39">
        <v>4506926</v>
      </c>
      <c r="U237" s="39">
        <v>32422262</v>
      </c>
      <c r="V237" s="39">
        <v>11368795</v>
      </c>
      <c r="W237" s="39">
        <v>6087784</v>
      </c>
      <c r="X237" s="39">
        <v>17376399</v>
      </c>
      <c r="Y237" s="39">
        <v>1795494</v>
      </c>
      <c r="Z237" s="54">
        <v>177419014</v>
      </c>
    </row>
    <row r="238" spans="14:26" ht="22.5">
      <c r="N238" s="55"/>
      <c r="O238" s="45" t="s">
        <v>716</v>
      </c>
      <c r="P238" s="40">
        <v>13405991</v>
      </c>
      <c r="Q238" s="40">
        <v>38291489</v>
      </c>
      <c r="R238" s="40">
        <v>159747824</v>
      </c>
      <c r="S238" s="40">
        <v>78130377</v>
      </c>
      <c r="T238" s="40">
        <v>16741940</v>
      </c>
      <c r="U238" s="40">
        <v>88163139</v>
      </c>
      <c r="V238" s="40">
        <v>31542415</v>
      </c>
      <c r="W238" s="40">
        <v>14143456</v>
      </c>
      <c r="X238" s="40">
        <v>38418077</v>
      </c>
      <c r="Y238" s="40">
        <v>2929487</v>
      </c>
      <c r="Z238" s="56">
        <v>481514195</v>
      </c>
    </row>
    <row r="239" spans="14:26" ht="24">
      <c r="N239" s="61">
        <v>2</v>
      </c>
      <c r="O239" s="45" t="s">
        <v>718</v>
      </c>
      <c r="P239" s="40">
        <v>20454915</v>
      </c>
      <c r="Q239" s="40">
        <v>53244661</v>
      </c>
      <c r="R239" s="40">
        <v>219942279</v>
      </c>
      <c r="S239" s="40">
        <v>99795180</v>
      </c>
      <c r="T239" s="40">
        <v>21248866</v>
      </c>
      <c r="U239" s="40">
        <v>120585401</v>
      </c>
      <c r="V239" s="40">
        <v>42911210</v>
      </c>
      <c r="W239" s="40">
        <v>20231240</v>
      </c>
      <c r="X239" s="40">
        <v>55794476</v>
      </c>
      <c r="Y239" s="40">
        <v>4724981</v>
      </c>
      <c r="Z239" s="56">
        <v>658933209</v>
      </c>
    </row>
    <row r="240" spans="14:26" ht="22.5">
      <c r="N240" s="58" t="s">
        <v>762</v>
      </c>
      <c r="O240" s="45" t="s">
        <v>720</v>
      </c>
      <c r="P240" s="40">
        <v>30378</v>
      </c>
      <c r="Q240" s="40">
        <v>189506</v>
      </c>
      <c r="R240" s="40">
        <v>5867647</v>
      </c>
      <c r="S240" s="40" t="s">
        <v>715</v>
      </c>
      <c r="T240" s="40" t="s">
        <v>715</v>
      </c>
      <c r="U240" s="40">
        <v>1414352</v>
      </c>
      <c r="V240" s="40">
        <v>5548238</v>
      </c>
      <c r="W240" s="40">
        <v>1334296</v>
      </c>
      <c r="X240" s="40">
        <v>4813399</v>
      </c>
      <c r="Y240" s="40" t="s">
        <v>715</v>
      </c>
      <c r="Z240" s="56">
        <v>19197816</v>
      </c>
    </row>
    <row r="241" spans="14:26">
      <c r="N241" s="55"/>
      <c r="O241" s="45" t="s">
        <v>721</v>
      </c>
      <c r="P241" s="40">
        <v>6049730</v>
      </c>
      <c r="Q241" s="40">
        <v>7089974</v>
      </c>
      <c r="R241" s="40">
        <v>22772652</v>
      </c>
      <c r="S241" s="40">
        <v>10659110</v>
      </c>
      <c r="T241" s="40">
        <v>1643942</v>
      </c>
      <c r="U241" s="40">
        <v>8793458</v>
      </c>
      <c r="V241" s="40">
        <v>16152855</v>
      </c>
      <c r="W241" s="40">
        <v>5846414</v>
      </c>
      <c r="X241" s="40">
        <v>8281563</v>
      </c>
      <c r="Y241" s="40">
        <v>147969</v>
      </c>
      <c r="Z241" s="56">
        <v>87437667</v>
      </c>
    </row>
    <row r="242" spans="14:26">
      <c r="N242" s="59"/>
      <c r="O242" s="47" t="s">
        <v>722</v>
      </c>
      <c r="P242" s="41">
        <v>26535023</v>
      </c>
      <c r="Q242" s="41">
        <v>60524141</v>
      </c>
      <c r="R242" s="41">
        <v>248582578</v>
      </c>
      <c r="S242" s="41">
        <v>110454290</v>
      </c>
      <c r="T242" s="41">
        <v>22892808</v>
      </c>
      <c r="U242" s="41">
        <v>130793211</v>
      </c>
      <c r="V242" s="41">
        <v>64612303</v>
      </c>
      <c r="W242" s="41">
        <v>27411950</v>
      </c>
      <c r="X242" s="41">
        <v>68889438</v>
      </c>
      <c r="Y242" s="41">
        <v>4872950</v>
      </c>
      <c r="Z242" s="60">
        <v>765568692</v>
      </c>
    </row>
    <row r="243" spans="14:26" ht="24">
      <c r="N243" s="53"/>
      <c r="O243" s="44" t="s">
        <v>714</v>
      </c>
      <c r="P243" s="39">
        <v>7451627</v>
      </c>
      <c r="Q243" s="39">
        <v>15711144</v>
      </c>
      <c r="R243" s="39">
        <v>63475970</v>
      </c>
      <c r="S243" s="39">
        <v>22744528</v>
      </c>
      <c r="T243" s="39">
        <v>4684586</v>
      </c>
      <c r="U243" s="39">
        <v>33410121</v>
      </c>
      <c r="V243" s="39">
        <v>11684494</v>
      </c>
      <c r="W243" s="39">
        <v>6323412</v>
      </c>
      <c r="X243" s="39">
        <v>17900879</v>
      </c>
      <c r="Y243" s="39">
        <v>1939592</v>
      </c>
      <c r="Z243" s="54">
        <v>185326353</v>
      </c>
    </row>
    <row r="244" spans="14:26" ht="22.5">
      <c r="N244" s="55"/>
      <c r="O244" s="45" t="s">
        <v>716</v>
      </c>
      <c r="P244" s="40">
        <v>13937643</v>
      </c>
      <c r="Q244" s="40">
        <v>39516139</v>
      </c>
      <c r="R244" s="40">
        <v>164154532</v>
      </c>
      <c r="S244" s="40">
        <v>80395755</v>
      </c>
      <c r="T244" s="40">
        <v>17025963</v>
      </c>
      <c r="U244" s="40">
        <v>89339150</v>
      </c>
      <c r="V244" s="40">
        <v>32813498</v>
      </c>
      <c r="W244" s="40">
        <v>14224503</v>
      </c>
      <c r="X244" s="40">
        <v>39370698</v>
      </c>
      <c r="Y244" s="40">
        <v>3132791</v>
      </c>
      <c r="Z244" s="56">
        <v>493910672</v>
      </c>
    </row>
    <row r="245" spans="14:26" ht="24">
      <c r="N245" s="61">
        <v>3</v>
      </c>
      <c r="O245" s="45" t="s">
        <v>718</v>
      </c>
      <c r="P245" s="40">
        <v>21389270</v>
      </c>
      <c r="Q245" s="40">
        <v>55227283</v>
      </c>
      <c r="R245" s="40">
        <v>227630502</v>
      </c>
      <c r="S245" s="40">
        <v>103140283</v>
      </c>
      <c r="T245" s="40">
        <v>21710549</v>
      </c>
      <c r="U245" s="40">
        <v>122749271</v>
      </c>
      <c r="V245" s="40">
        <v>44497992</v>
      </c>
      <c r="W245" s="40">
        <v>20547915</v>
      </c>
      <c r="X245" s="40">
        <v>57271577</v>
      </c>
      <c r="Y245" s="40">
        <v>5072383</v>
      </c>
      <c r="Z245" s="56">
        <v>679237025</v>
      </c>
    </row>
    <row r="246" spans="14:26" ht="22.5">
      <c r="N246" s="58" t="s">
        <v>763</v>
      </c>
      <c r="O246" s="45" t="s">
        <v>720</v>
      </c>
      <c r="P246" s="40" t="s">
        <v>764</v>
      </c>
      <c r="Q246" s="40" t="s">
        <v>764</v>
      </c>
      <c r="R246" s="40" t="s">
        <v>764</v>
      </c>
      <c r="S246" s="40" t="s">
        <v>764</v>
      </c>
      <c r="T246" s="40" t="s">
        <v>764</v>
      </c>
      <c r="U246" s="40" t="s">
        <v>764</v>
      </c>
      <c r="V246" s="40" t="s">
        <v>764</v>
      </c>
      <c r="W246" s="40" t="s">
        <v>764</v>
      </c>
      <c r="X246" s="40" t="s">
        <v>764</v>
      </c>
      <c r="Y246" s="40" t="s">
        <v>764</v>
      </c>
      <c r="Z246" s="56">
        <v>19405521</v>
      </c>
    </row>
    <row r="247" spans="14:26">
      <c r="N247" s="55"/>
      <c r="O247" s="45" t="s">
        <v>721</v>
      </c>
      <c r="P247" s="40">
        <v>5901341</v>
      </c>
      <c r="Q247" s="40">
        <v>7786076</v>
      </c>
      <c r="R247" s="40">
        <v>23293540</v>
      </c>
      <c r="S247" s="40">
        <v>11247137</v>
      </c>
      <c r="T247" s="40">
        <v>1881275</v>
      </c>
      <c r="U247" s="40">
        <v>9281586</v>
      </c>
      <c r="V247" s="40">
        <v>16638864</v>
      </c>
      <c r="W247" s="40">
        <v>6134449</v>
      </c>
      <c r="X247" s="40">
        <v>8927840</v>
      </c>
      <c r="Y247" s="40">
        <v>153769</v>
      </c>
      <c r="Z247" s="56">
        <v>91245877</v>
      </c>
    </row>
    <row r="248" spans="14:26">
      <c r="N248" s="59"/>
      <c r="O248" s="47" t="s">
        <v>722</v>
      </c>
      <c r="P248" s="41" t="s">
        <v>764</v>
      </c>
      <c r="Q248" s="41" t="s">
        <v>764</v>
      </c>
      <c r="R248" s="41" t="s">
        <v>764</v>
      </c>
      <c r="S248" s="41" t="s">
        <v>764</v>
      </c>
      <c r="T248" s="41" t="s">
        <v>764</v>
      </c>
      <c r="U248" s="41" t="s">
        <v>764</v>
      </c>
      <c r="V248" s="41" t="s">
        <v>764</v>
      </c>
      <c r="W248" s="41" t="s">
        <v>764</v>
      </c>
      <c r="X248" s="41" t="s">
        <v>764</v>
      </c>
      <c r="Y248" s="41" t="s">
        <v>764</v>
      </c>
      <c r="Z248" s="60">
        <v>789888423</v>
      </c>
    </row>
    <row r="249" spans="14:26" ht="24">
      <c r="N249" s="53"/>
      <c r="O249" s="44" t="s">
        <v>714</v>
      </c>
      <c r="P249" s="39">
        <v>7816328</v>
      </c>
      <c r="Q249" s="39">
        <v>16613702</v>
      </c>
      <c r="R249" s="39">
        <v>66100197</v>
      </c>
      <c r="S249" s="39">
        <v>23616003</v>
      </c>
      <c r="T249" s="39">
        <v>4853566</v>
      </c>
      <c r="U249" s="39">
        <v>34069898</v>
      </c>
      <c r="V249" s="39">
        <v>12061624</v>
      </c>
      <c r="W249" s="39">
        <v>6481489</v>
      </c>
      <c r="X249" s="39">
        <v>18572797</v>
      </c>
      <c r="Y249" s="39">
        <v>1949943</v>
      </c>
      <c r="Z249" s="54">
        <v>192135547</v>
      </c>
    </row>
    <row r="250" spans="14:26" ht="22.5">
      <c r="N250" s="55"/>
      <c r="O250" s="45" t="s">
        <v>716</v>
      </c>
      <c r="P250" s="40">
        <v>14093590</v>
      </c>
      <c r="Q250" s="40">
        <v>40059413</v>
      </c>
      <c r="R250" s="40">
        <v>163952254</v>
      </c>
      <c r="S250" s="40">
        <v>79623298</v>
      </c>
      <c r="T250" s="40">
        <v>17151753</v>
      </c>
      <c r="U250" s="40">
        <v>88492171</v>
      </c>
      <c r="V250" s="40">
        <v>32942505</v>
      </c>
      <c r="W250" s="40">
        <v>13978998</v>
      </c>
      <c r="X250" s="40">
        <v>40120460</v>
      </c>
      <c r="Y250" s="40">
        <v>3160461</v>
      </c>
      <c r="Z250" s="56">
        <v>493574903</v>
      </c>
    </row>
    <row r="251" spans="14:26" ht="24">
      <c r="N251" s="61">
        <v>4</v>
      </c>
      <c r="O251" s="45" t="s">
        <v>718</v>
      </c>
      <c r="P251" s="40">
        <v>21909918</v>
      </c>
      <c r="Q251" s="40">
        <v>56673115</v>
      </c>
      <c r="R251" s="40">
        <v>230052451</v>
      </c>
      <c r="S251" s="40">
        <v>103239301</v>
      </c>
      <c r="T251" s="40">
        <v>22005319</v>
      </c>
      <c r="U251" s="40">
        <v>122562069</v>
      </c>
      <c r="V251" s="40">
        <v>45004129</v>
      </c>
      <c r="W251" s="40">
        <v>20460487</v>
      </c>
      <c r="X251" s="40">
        <v>58693257</v>
      </c>
      <c r="Y251" s="40">
        <v>5110404</v>
      </c>
      <c r="Z251" s="56">
        <v>685710450</v>
      </c>
    </row>
    <row r="252" spans="14:26" ht="22.5">
      <c r="N252" s="58" t="s">
        <v>765</v>
      </c>
      <c r="O252" s="45" t="s">
        <v>720</v>
      </c>
      <c r="P252" s="40" t="s">
        <v>764</v>
      </c>
      <c r="Q252" s="40" t="s">
        <v>764</v>
      </c>
      <c r="R252" s="40" t="s">
        <v>764</v>
      </c>
      <c r="S252" s="40" t="s">
        <v>764</v>
      </c>
      <c r="T252" s="40" t="s">
        <v>764</v>
      </c>
      <c r="U252" s="40" t="s">
        <v>764</v>
      </c>
      <c r="V252" s="40" t="s">
        <v>764</v>
      </c>
      <c r="W252" s="40" t="s">
        <v>764</v>
      </c>
      <c r="X252" s="40" t="s">
        <v>764</v>
      </c>
      <c r="Y252" s="40" t="s">
        <v>764</v>
      </c>
      <c r="Z252" s="56">
        <v>19135327</v>
      </c>
    </row>
    <row r="253" spans="14:26">
      <c r="N253" s="55"/>
      <c r="O253" s="45" t="s">
        <v>721</v>
      </c>
      <c r="P253" s="40">
        <v>5670064</v>
      </c>
      <c r="Q253" s="40">
        <v>7651235</v>
      </c>
      <c r="R253" s="40">
        <v>24100770</v>
      </c>
      <c r="S253" s="40">
        <v>11420920</v>
      </c>
      <c r="T253" s="40">
        <v>1810197</v>
      </c>
      <c r="U253" s="40">
        <v>9473297</v>
      </c>
      <c r="V253" s="40">
        <v>17219854</v>
      </c>
      <c r="W253" s="40">
        <v>6370591</v>
      </c>
      <c r="X253" s="40">
        <v>9019879</v>
      </c>
      <c r="Y253" s="40">
        <v>169195</v>
      </c>
      <c r="Z253" s="56">
        <v>92906002</v>
      </c>
    </row>
    <row r="254" spans="14:26">
      <c r="N254" s="59"/>
      <c r="O254" s="47" t="s">
        <v>722</v>
      </c>
      <c r="P254" s="41" t="s">
        <v>764</v>
      </c>
      <c r="Q254" s="41" t="s">
        <v>764</v>
      </c>
      <c r="R254" s="41" t="s">
        <v>764</v>
      </c>
      <c r="S254" s="41" t="s">
        <v>764</v>
      </c>
      <c r="T254" s="41" t="s">
        <v>764</v>
      </c>
      <c r="U254" s="41" t="s">
        <v>764</v>
      </c>
      <c r="V254" s="41" t="s">
        <v>764</v>
      </c>
      <c r="W254" s="41" t="s">
        <v>764</v>
      </c>
      <c r="X254" s="41" t="s">
        <v>764</v>
      </c>
      <c r="Y254" s="41" t="s">
        <v>764</v>
      </c>
      <c r="Z254" s="60">
        <v>797751779</v>
      </c>
    </row>
    <row r="255" spans="14:26" ht="24">
      <c r="N255" s="53"/>
      <c r="O255" s="44" t="s">
        <v>714</v>
      </c>
      <c r="P255" s="39">
        <v>8163942</v>
      </c>
      <c r="Q255" s="39">
        <v>17299975</v>
      </c>
      <c r="R255" s="39">
        <v>67380931</v>
      </c>
      <c r="S255" s="39">
        <v>24421771</v>
      </c>
      <c r="T255" s="39">
        <v>5027122</v>
      </c>
      <c r="U255" s="39">
        <v>34968962</v>
      </c>
      <c r="V255" s="39">
        <v>12443758</v>
      </c>
      <c r="W255" s="39">
        <v>6718366</v>
      </c>
      <c r="X255" s="39">
        <v>19181150</v>
      </c>
      <c r="Y255" s="39">
        <v>2088983</v>
      </c>
      <c r="Z255" s="54">
        <v>197694960</v>
      </c>
    </row>
    <row r="256" spans="14:26" ht="22.5">
      <c r="N256" s="55"/>
      <c r="O256" s="45" t="s">
        <v>716</v>
      </c>
      <c r="P256" s="40">
        <v>14103828</v>
      </c>
      <c r="Q256" s="40">
        <v>40290068</v>
      </c>
      <c r="R256" s="40">
        <v>164283833</v>
      </c>
      <c r="S256" s="40">
        <v>78445737</v>
      </c>
      <c r="T256" s="40">
        <v>16580923</v>
      </c>
      <c r="U256" s="40">
        <v>88330830</v>
      </c>
      <c r="V256" s="40">
        <v>33057169</v>
      </c>
      <c r="W256" s="40">
        <v>14061735</v>
      </c>
      <c r="X256" s="40">
        <v>40372258</v>
      </c>
      <c r="Y256" s="40">
        <v>3356529</v>
      </c>
      <c r="Z256" s="56">
        <v>492882910</v>
      </c>
    </row>
    <row r="257" spans="14:26" ht="24">
      <c r="N257" s="61">
        <v>5</v>
      </c>
      <c r="O257" s="45" t="s">
        <v>718</v>
      </c>
      <c r="P257" s="40">
        <v>22267770</v>
      </c>
      <c r="Q257" s="40">
        <v>57590043</v>
      </c>
      <c r="R257" s="40">
        <v>231664764</v>
      </c>
      <c r="S257" s="40">
        <v>102867508</v>
      </c>
      <c r="T257" s="40">
        <v>21608045</v>
      </c>
      <c r="U257" s="40">
        <v>123299792</v>
      </c>
      <c r="V257" s="40">
        <v>45500927</v>
      </c>
      <c r="W257" s="40">
        <v>20780101</v>
      </c>
      <c r="X257" s="40">
        <v>59553408</v>
      </c>
      <c r="Y257" s="40">
        <v>5445512</v>
      </c>
      <c r="Z257" s="56">
        <v>690577870</v>
      </c>
    </row>
    <row r="258" spans="14:26" ht="22.5">
      <c r="N258" s="58" t="s">
        <v>766</v>
      </c>
      <c r="O258" s="45" t="s">
        <v>720</v>
      </c>
      <c r="P258" s="40" t="s">
        <v>764</v>
      </c>
      <c r="Q258" s="40" t="s">
        <v>764</v>
      </c>
      <c r="R258" s="40" t="s">
        <v>764</v>
      </c>
      <c r="S258" s="40" t="s">
        <v>764</v>
      </c>
      <c r="T258" s="40" t="s">
        <v>764</v>
      </c>
      <c r="U258" s="40" t="s">
        <v>764</v>
      </c>
      <c r="V258" s="40" t="s">
        <v>764</v>
      </c>
      <c r="W258" s="40" t="s">
        <v>764</v>
      </c>
      <c r="X258" s="40" t="s">
        <v>764</v>
      </c>
      <c r="Y258" s="40" t="s">
        <v>764</v>
      </c>
      <c r="Z258" s="56">
        <v>18669177</v>
      </c>
    </row>
    <row r="259" spans="14:26">
      <c r="N259" s="55"/>
      <c r="O259" s="45" t="s">
        <v>721</v>
      </c>
      <c r="P259" s="40">
        <v>5879504</v>
      </c>
      <c r="Q259" s="40">
        <v>7888040</v>
      </c>
      <c r="R259" s="40">
        <v>24739568</v>
      </c>
      <c r="S259" s="40">
        <v>11853362</v>
      </c>
      <c r="T259" s="40">
        <v>1989222</v>
      </c>
      <c r="U259" s="40">
        <v>9727908</v>
      </c>
      <c r="V259" s="40">
        <v>17538429</v>
      </c>
      <c r="W259" s="40">
        <v>6395597</v>
      </c>
      <c r="X259" s="40">
        <v>9241295</v>
      </c>
      <c r="Y259" s="40">
        <v>195526</v>
      </c>
      <c r="Z259" s="56">
        <v>95448451</v>
      </c>
    </row>
    <row r="260" spans="14:26">
      <c r="N260" s="59"/>
      <c r="O260" s="47" t="s">
        <v>722</v>
      </c>
      <c r="P260" s="41" t="s">
        <v>764</v>
      </c>
      <c r="Q260" s="41" t="s">
        <v>764</v>
      </c>
      <c r="R260" s="41" t="s">
        <v>764</v>
      </c>
      <c r="S260" s="41" t="s">
        <v>764</v>
      </c>
      <c r="T260" s="41" t="s">
        <v>764</v>
      </c>
      <c r="U260" s="41" t="s">
        <v>764</v>
      </c>
      <c r="V260" s="41" t="s">
        <v>764</v>
      </c>
      <c r="W260" s="41" t="s">
        <v>764</v>
      </c>
      <c r="X260" s="41" t="s">
        <v>764</v>
      </c>
      <c r="Y260" s="41" t="s">
        <v>764</v>
      </c>
      <c r="Z260" s="60">
        <v>804695498</v>
      </c>
    </row>
    <row r="261" spans="14:26" ht="24">
      <c r="N261" s="53"/>
      <c r="O261" s="44" t="s">
        <v>714</v>
      </c>
      <c r="P261" s="39">
        <v>8622761</v>
      </c>
      <c r="Q261" s="39">
        <v>18474069</v>
      </c>
      <c r="R261" s="39">
        <v>73485795</v>
      </c>
      <c r="S261" s="39">
        <v>26598015</v>
      </c>
      <c r="T261" s="39">
        <v>5430841</v>
      </c>
      <c r="U261" s="39">
        <v>38670935</v>
      </c>
      <c r="V261" s="39">
        <v>13681806</v>
      </c>
      <c r="W261" s="39">
        <v>7332429</v>
      </c>
      <c r="X261" s="39">
        <v>21049613</v>
      </c>
      <c r="Y261" s="39">
        <v>2169146</v>
      </c>
      <c r="Z261" s="54">
        <v>215515410</v>
      </c>
    </row>
    <row r="262" spans="14:26" ht="22.5">
      <c r="N262" s="55"/>
      <c r="O262" s="45" t="s">
        <v>716</v>
      </c>
      <c r="P262" s="40">
        <v>14822422</v>
      </c>
      <c r="Q262" s="40">
        <v>43567935</v>
      </c>
      <c r="R262" s="40">
        <v>175369253</v>
      </c>
      <c r="S262" s="40">
        <v>83518558</v>
      </c>
      <c r="T262" s="40">
        <v>17616619</v>
      </c>
      <c r="U262" s="40">
        <v>93262699</v>
      </c>
      <c r="V262" s="40">
        <v>35121542</v>
      </c>
      <c r="W262" s="40">
        <v>14592935</v>
      </c>
      <c r="X262" s="40">
        <v>43272648</v>
      </c>
      <c r="Y262" s="40">
        <v>3436971</v>
      </c>
      <c r="Z262" s="56">
        <v>524581582</v>
      </c>
    </row>
    <row r="263" spans="14:26" ht="24">
      <c r="N263" s="61">
        <v>6</v>
      </c>
      <c r="O263" s="45" t="s">
        <v>718</v>
      </c>
      <c r="P263" s="40">
        <v>23445183</v>
      </c>
      <c r="Q263" s="40">
        <v>62042004</v>
      </c>
      <c r="R263" s="40">
        <v>248855048</v>
      </c>
      <c r="S263" s="40">
        <v>110116573</v>
      </c>
      <c r="T263" s="40">
        <v>23047460</v>
      </c>
      <c r="U263" s="40">
        <v>131933634</v>
      </c>
      <c r="V263" s="40">
        <v>48803348</v>
      </c>
      <c r="W263" s="40">
        <v>21925364</v>
      </c>
      <c r="X263" s="40">
        <v>64322261</v>
      </c>
      <c r="Y263" s="40">
        <v>5606117</v>
      </c>
      <c r="Z263" s="56">
        <v>740096992</v>
      </c>
    </row>
    <row r="264" spans="14:26" ht="22.5">
      <c r="N264" s="58" t="s">
        <v>767</v>
      </c>
      <c r="O264" s="45" t="s">
        <v>720</v>
      </c>
      <c r="P264" s="40" t="s">
        <v>764</v>
      </c>
      <c r="Q264" s="40" t="s">
        <v>764</v>
      </c>
      <c r="R264" s="40" t="s">
        <v>764</v>
      </c>
      <c r="S264" s="40" t="s">
        <v>764</v>
      </c>
      <c r="T264" s="40" t="s">
        <v>764</v>
      </c>
      <c r="U264" s="40" t="s">
        <v>764</v>
      </c>
      <c r="V264" s="40" t="s">
        <v>764</v>
      </c>
      <c r="W264" s="40" t="s">
        <v>764</v>
      </c>
      <c r="X264" s="40" t="s">
        <v>764</v>
      </c>
      <c r="Y264" s="40" t="s">
        <v>764</v>
      </c>
      <c r="Z264" s="56">
        <v>18961178</v>
      </c>
    </row>
    <row r="265" spans="14:26">
      <c r="N265" s="55"/>
      <c r="O265" s="45" t="s">
        <v>721</v>
      </c>
      <c r="P265" s="40">
        <v>6490055</v>
      </c>
      <c r="Q265" s="40">
        <v>8197421</v>
      </c>
      <c r="R265" s="40">
        <v>25973148</v>
      </c>
      <c r="S265" s="40">
        <v>12087244</v>
      </c>
      <c r="T265" s="40">
        <v>2013781</v>
      </c>
      <c r="U265" s="40">
        <v>10156127</v>
      </c>
      <c r="V265" s="40">
        <v>18231023</v>
      </c>
      <c r="W265" s="40">
        <v>6685875</v>
      </c>
      <c r="X265" s="40">
        <v>9720613</v>
      </c>
      <c r="Y265" s="40">
        <v>203315</v>
      </c>
      <c r="Z265" s="56">
        <v>99758602</v>
      </c>
    </row>
    <row r="266" spans="14:26">
      <c r="N266" s="59"/>
      <c r="O266" s="47" t="s">
        <v>722</v>
      </c>
      <c r="P266" s="41" t="s">
        <v>764</v>
      </c>
      <c r="Q266" s="41" t="s">
        <v>764</v>
      </c>
      <c r="R266" s="41" t="s">
        <v>764</v>
      </c>
      <c r="S266" s="41" t="s">
        <v>764</v>
      </c>
      <c r="T266" s="41" t="s">
        <v>764</v>
      </c>
      <c r="U266" s="41" t="s">
        <v>764</v>
      </c>
      <c r="V266" s="41" t="s">
        <v>764</v>
      </c>
      <c r="W266" s="41" t="s">
        <v>764</v>
      </c>
      <c r="X266" s="41" t="s">
        <v>764</v>
      </c>
      <c r="Y266" s="41" t="s">
        <v>764</v>
      </c>
      <c r="Z266" s="60">
        <v>858816772</v>
      </c>
    </row>
    <row r="267" spans="14:26" ht="24">
      <c r="N267" s="53"/>
      <c r="O267" s="44" t="s">
        <v>714</v>
      </c>
      <c r="P267" s="39">
        <v>9106305</v>
      </c>
      <c r="Q267" s="39">
        <v>19237103</v>
      </c>
      <c r="R267" s="39">
        <v>76507911</v>
      </c>
      <c r="S267" s="39">
        <v>28021982</v>
      </c>
      <c r="T267" s="39">
        <v>5685255</v>
      </c>
      <c r="U267" s="39">
        <v>39919356</v>
      </c>
      <c r="V267" s="39">
        <v>14288677</v>
      </c>
      <c r="W267" s="39">
        <v>7649198</v>
      </c>
      <c r="X267" s="39">
        <v>21938528</v>
      </c>
      <c r="Y267" s="39">
        <v>2295481</v>
      </c>
      <c r="Z267" s="54">
        <v>224649796</v>
      </c>
    </row>
    <row r="268" spans="14:26" ht="22.5">
      <c r="N268" s="55"/>
      <c r="O268" s="45" t="s">
        <v>716</v>
      </c>
      <c r="P268" s="40">
        <v>15338292</v>
      </c>
      <c r="Q268" s="40">
        <v>44562799</v>
      </c>
      <c r="R268" s="40">
        <v>177843259</v>
      </c>
      <c r="S268" s="40">
        <v>84583632</v>
      </c>
      <c r="T268" s="40">
        <v>17776002</v>
      </c>
      <c r="U268" s="40">
        <v>93896700</v>
      </c>
      <c r="V268" s="40">
        <v>35112143</v>
      </c>
      <c r="W268" s="40">
        <v>14916816</v>
      </c>
      <c r="X268" s="40">
        <v>44736895</v>
      </c>
      <c r="Y268" s="40">
        <v>3558956</v>
      </c>
      <c r="Z268" s="56">
        <v>532325494</v>
      </c>
    </row>
    <row r="269" spans="14:26" ht="24">
      <c r="N269" s="61">
        <v>7</v>
      </c>
      <c r="O269" s="45" t="s">
        <v>718</v>
      </c>
      <c r="P269" s="40">
        <v>24444597</v>
      </c>
      <c r="Q269" s="40">
        <v>63799902</v>
      </c>
      <c r="R269" s="40">
        <v>254351170</v>
      </c>
      <c r="S269" s="40">
        <v>112605614</v>
      </c>
      <c r="T269" s="40">
        <v>23461257</v>
      </c>
      <c r="U269" s="40">
        <v>133816056</v>
      </c>
      <c r="V269" s="40">
        <v>49400820</v>
      </c>
      <c r="W269" s="40">
        <v>22566014</v>
      </c>
      <c r="X269" s="40">
        <v>66675423</v>
      </c>
      <c r="Y269" s="40">
        <v>5854437</v>
      </c>
      <c r="Z269" s="56">
        <v>756975290</v>
      </c>
    </row>
    <row r="270" spans="14:26" ht="22.5">
      <c r="N270" s="58" t="s">
        <v>768</v>
      </c>
      <c r="O270" s="45" t="s">
        <v>720</v>
      </c>
      <c r="P270" s="40" t="s">
        <v>764</v>
      </c>
      <c r="Q270" s="40" t="s">
        <v>764</v>
      </c>
      <c r="R270" s="40" t="s">
        <v>764</v>
      </c>
      <c r="S270" s="40" t="s">
        <v>764</v>
      </c>
      <c r="T270" s="40" t="s">
        <v>764</v>
      </c>
      <c r="U270" s="40" t="s">
        <v>764</v>
      </c>
      <c r="V270" s="40" t="s">
        <v>764</v>
      </c>
      <c r="W270" s="40" t="s">
        <v>764</v>
      </c>
      <c r="X270" s="40" t="s">
        <v>764</v>
      </c>
      <c r="Y270" s="40" t="s">
        <v>764</v>
      </c>
      <c r="Z270" s="56">
        <v>19584927</v>
      </c>
    </row>
    <row r="271" spans="14:26">
      <c r="N271" s="55"/>
      <c r="O271" s="45" t="s">
        <v>721</v>
      </c>
      <c r="P271" s="40">
        <v>6839738</v>
      </c>
      <c r="Q271" s="40">
        <v>8970933</v>
      </c>
      <c r="R271" s="40">
        <v>27468377</v>
      </c>
      <c r="S271" s="40">
        <v>12790614</v>
      </c>
      <c r="T271" s="40">
        <v>2131714</v>
      </c>
      <c r="U271" s="40">
        <v>10940561</v>
      </c>
      <c r="V271" s="40">
        <v>18937886</v>
      </c>
      <c r="W271" s="40">
        <v>6780534</v>
      </c>
      <c r="X271" s="40">
        <v>9938125</v>
      </c>
      <c r="Y271" s="40">
        <v>200579</v>
      </c>
      <c r="Z271" s="56">
        <v>104999061</v>
      </c>
    </row>
    <row r="272" spans="14:26">
      <c r="N272" s="59"/>
      <c r="O272" s="47" t="s">
        <v>722</v>
      </c>
      <c r="P272" s="41" t="s">
        <v>764</v>
      </c>
      <c r="Q272" s="41" t="s">
        <v>764</v>
      </c>
      <c r="R272" s="41" t="s">
        <v>764</v>
      </c>
      <c r="S272" s="41" t="s">
        <v>764</v>
      </c>
      <c r="T272" s="41" t="s">
        <v>764</v>
      </c>
      <c r="U272" s="41" t="s">
        <v>764</v>
      </c>
      <c r="V272" s="41" t="s">
        <v>764</v>
      </c>
      <c r="W272" s="41" t="s">
        <v>764</v>
      </c>
      <c r="X272" s="41" t="s">
        <v>764</v>
      </c>
      <c r="Y272" s="41" t="s">
        <v>764</v>
      </c>
      <c r="Z272" s="60">
        <v>881559278</v>
      </c>
    </row>
    <row r="273" spans="14:26" ht="24">
      <c r="N273" s="53"/>
      <c r="O273" s="44" t="s">
        <v>714</v>
      </c>
      <c r="P273" s="39">
        <v>9623354</v>
      </c>
      <c r="Q273" s="39">
        <v>19953042</v>
      </c>
      <c r="R273" s="39">
        <v>76530678</v>
      </c>
      <c r="S273" s="39">
        <v>28359683</v>
      </c>
      <c r="T273" s="39">
        <v>5865532</v>
      </c>
      <c r="U273" s="39">
        <v>40574213</v>
      </c>
      <c r="V273" s="39">
        <v>14623332</v>
      </c>
      <c r="W273" s="39">
        <v>7808500</v>
      </c>
      <c r="X273" s="39">
        <v>22534431</v>
      </c>
      <c r="Y273" s="39">
        <v>2358249</v>
      </c>
      <c r="Z273" s="54">
        <v>228231014</v>
      </c>
    </row>
    <row r="274" spans="14:26" ht="22.5">
      <c r="N274" s="55"/>
      <c r="O274" s="45" t="s">
        <v>716</v>
      </c>
      <c r="P274" s="40">
        <v>16179012</v>
      </c>
      <c r="Q274" s="40">
        <v>46181668</v>
      </c>
      <c r="R274" s="40">
        <v>180894978</v>
      </c>
      <c r="S274" s="40">
        <v>87220764</v>
      </c>
      <c r="T274" s="40">
        <v>18285962</v>
      </c>
      <c r="U274" s="40">
        <v>95804705</v>
      </c>
      <c r="V274" s="40">
        <v>36170966</v>
      </c>
      <c r="W274" s="40">
        <v>15526848</v>
      </c>
      <c r="X274" s="40">
        <v>46458339</v>
      </c>
      <c r="Y274" s="40">
        <v>3647566</v>
      </c>
      <c r="Z274" s="56">
        <v>546370808</v>
      </c>
    </row>
    <row r="275" spans="14:26" ht="24">
      <c r="N275" s="61">
        <v>8</v>
      </c>
      <c r="O275" s="45" t="s">
        <v>718</v>
      </c>
      <c r="P275" s="40">
        <v>25802366</v>
      </c>
      <c r="Q275" s="40">
        <v>66134710</v>
      </c>
      <c r="R275" s="40">
        <v>257425656</v>
      </c>
      <c r="S275" s="40">
        <v>115580447</v>
      </c>
      <c r="T275" s="40">
        <v>24151494</v>
      </c>
      <c r="U275" s="40">
        <v>136378918</v>
      </c>
      <c r="V275" s="40">
        <v>50794298</v>
      </c>
      <c r="W275" s="40">
        <v>23335348</v>
      </c>
      <c r="X275" s="40">
        <v>68992770</v>
      </c>
      <c r="Y275" s="40">
        <v>6005815</v>
      </c>
      <c r="Z275" s="56">
        <v>774601822</v>
      </c>
    </row>
    <row r="276" spans="14:26" ht="22.5">
      <c r="N276" s="58" t="s">
        <v>769</v>
      </c>
      <c r="O276" s="45" t="s">
        <v>720</v>
      </c>
      <c r="P276" s="40" t="s">
        <v>764</v>
      </c>
      <c r="Q276" s="40" t="s">
        <v>764</v>
      </c>
      <c r="R276" s="40" t="s">
        <v>764</v>
      </c>
      <c r="S276" s="40" t="s">
        <v>764</v>
      </c>
      <c r="T276" s="40" t="s">
        <v>764</v>
      </c>
      <c r="U276" s="40" t="s">
        <v>764</v>
      </c>
      <c r="V276" s="40" t="s">
        <v>764</v>
      </c>
      <c r="W276" s="40" t="s">
        <v>764</v>
      </c>
      <c r="X276" s="40" t="s">
        <v>764</v>
      </c>
      <c r="Y276" s="40" t="s">
        <v>764</v>
      </c>
      <c r="Z276" s="56">
        <v>19755959</v>
      </c>
    </row>
    <row r="277" spans="14:26">
      <c r="N277" s="55"/>
      <c r="O277" s="45" t="s">
        <v>721</v>
      </c>
      <c r="P277" s="40">
        <v>6932883</v>
      </c>
      <c r="Q277" s="40">
        <v>8769843</v>
      </c>
      <c r="R277" s="40">
        <v>28476733</v>
      </c>
      <c r="S277" s="40">
        <v>13563091</v>
      </c>
      <c r="T277" s="40">
        <v>2195530</v>
      </c>
      <c r="U277" s="40">
        <v>12454532</v>
      </c>
      <c r="V277" s="40">
        <v>19421817</v>
      </c>
      <c r="W277" s="40">
        <v>6879076</v>
      </c>
      <c r="X277" s="40">
        <v>10235433</v>
      </c>
      <c r="Y277" s="40">
        <v>170643</v>
      </c>
      <c r="Z277" s="56">
        <v>109099581</v>
      </c>
    </row>
    <row r="278" spans="14:26">
      <c r="N278" s="59"/>
      <c r="O278" s="47" t="s">
        <v>722</v>
      </c>
      <c r="P278" s="41" t="s">
        <v>764</v>
      </c>
      <c r="Q278" s="41" t="s">
        <v>764</v>
      </c>
      <c r="R278" s="41" t="s">
        <v>764</v>
      </c>
      <c r="S278" s="41" t="s">
        <v>764</v>
      </c>
      <c r="T278" s="41" t="s">
        <v>764</v>
      </c>
      <c r="U278" s="41" t="s">
        <v>764</v>
      </c>
      <c r="V278" s="41" t="s">
        <v>764</v>
      </c>
      <c r="W278" s="41" t="s">
        <v>764</v>
      </c>
      <c r="X278" s="41" t="s">
        <v>764</v>
      </c>
      <c r="Y278" s="41" t="s">
        <v>764</v>
      </c>
      <c r="Z278" s="60">
        <v>903457362</v>
      </c>
    </row>
    <row r="279" spans="14:26" ht="24">
      <c r="N279" s="53"/>
      <c r="O279" s="44" t="s">
        <v>714</v>
      </c>
      <c r="P279" s="39">
        <v>9849609</v>
      </c>
      <c r="Q279" s="39">
        <v>20483909</v>
      </c>
      <c r="R279" s="39">
        <v>78909804</v>
      </c>
      <c r="S279" s="39">
        <v>28796294</v>
      </c>
      <c r="T279" s="39">
        <v>5968462</v>
      </c>
      <c r="U279" s="39">
        <v>40664582</v>
      </c>
      <c r="V279" s="39">
        <v>14790936</v>
      </c>
      <c r="W279" s="39">
        <v>7899735</v>
      </c>
      <c r="X279" s="39">
        <v>22642987</v>
      </c>
      <c r="Y279" s="39">
        <v>2364307</v>
      </c>
      <c r="Z279" s="54">
        <v>232370625</v>
      </c>
    </row>
    <row r="280" spans="14:26" ht="22.5">
      <c r="N280" s="55"/>
      <c r="O280" s="45" t="s">
        <v>716</v>
      </c>
      <c r="P280" s="40">
        <v>16837832</v>
      </c>
      <c r="Q280" s="40">
        <v>48092795</v>
      </c>
      <c r="R280" s="40">
        <v>186466562</v>
      </c>
      <c r="S280" s="40">
        <v>88691744</v>
      </c>
      <c r="T280" s="40">
        <v>18518947</v>
      </c>
      <c r="U280" s="40">
        <v>96782647</v>
      </c>
      <c r="V280" s="40">
        <v>36802439</v>
      </c>
      <c r="W280" s="40">
        <v>15872203</v>
      </c>
      <c r="X280" s="40">
        <v>47253366</v>
      </c>
      <c r="Y280" s="40">
        <v>3761735</v>
      </c>
      <c r="Z280" s="56">
        <v>559080270</v>
      </c>
    </row>
    <row r="281" spans="14:26" ht="24">
      <c r="N281" s="61">
        <v>9</v>
      </c>
      <c r="O281" s="45" t="s">
        <v>718</v>
      </c>
      <c r="P281" s="40">
        <v>26687441</v>
      </c>
      <c r="Q281" s="40">
        <v>68576704</v>
      </c>
      <c r="R281" s="40">
        <v>265376366</v>
      </c>
      <c r="S281" s="40">
        <v>117488038</v>
      </c>
      <c r="T281" s="40">
        <v>24487409</v>
      </c>
      <c r="U281" s="40">
        <v>137447229</v>
      </c>
      <c r="V281" s="40">
        <v>51593375</v>
      </c>
      <c r="W281" s="40">
        <v>23771938</v>
      </c>
      <c r="X281" s="40">
        <v>69896353</v>
      </c>
      <c r="Y281" s="40">
        <v>6126042</v>
      </c>
      <c r="Z281" s="56">
        <v>791450895</v>
      </c>
    </row>
    <row r="282" spans="14:26" ht="22.5">
      <c r="N282" s="58" t="s">
        <v>770</v>
      </c>
      <c r="O282" s="45" t="s">
        <v>720</v>
      </c>
      <c r="P282" s="40" t="s">
        <v>764</v>
      </c>
      <c r="Q282" s="40" t="s">
        <v>764</v>
      </c>
      <c r="R282" s="40" t="s">
        <v>764</v>
      </c>
      <c r="S282" s="40" t="s">
        <v>764</v>
      </c>
      <c r="T282" s="40" t="s">
        <v>764</v>
      </c>
      <c r="U282" s="40" t="s">
        <v>764</v>
      </c>
      <c r="V282" s="40" t="s">
        <v>764</v>
      </c>
      <c r="W282" s="40" t="s">
        <v>764</v>
      </c>
      <c r="X282" s="40" t="s">
        <v>764</v>
      </c>
      <c r="Y282" s="40" t="s">
        <v>764</v>
      </c>
      <c r="Z282" s="56">
        <v>19864601</v>
      </c>
    </row>
    <row r="283" spans="14:26">
      <c r="N283" s="55"/>
      <c r="O283" s="45" t="s">
        <v>721</v>
      </c>
      <c r="P283" s="40">
        <v>6826221</v>
      </c>
      <c r="Q283" s="40">
        <v>9487874</v>
      </c>
      <c r="R283" s="40">
        <v>29983548</v>
      </c>
      <c r="S283" s="40">
        <v>14565092</v>
      </c>
      <c r="T283" s="40">
        <v>2297960</v>
      </c>
      <c r="U283" s="40">
        <v>13261516</v>
      </c>
      <c r="V283" s="40">
        <v>20848206</v>
      </c>
      <c r="W283" s="40">
        <v>7156766</v>
      </c>
      <c r="X283" s="40">
        <v>10490868</v>
      </c>
      <c r="Y283" s="40">
        <v>224259</v>
      </c>
      <c r="Z283" s="56">
        <v>115142310</v>
      </c>
    </row>
    <row r="284" spans="14:26">
      <c r="N284" s="59"/>
      <c r="O284" s="47" t="s">
        <v>722</v>
      </c>
      <c r="P284" s="41" t="s">
        <v>764</v>
      </c>
      <c r="Q284" s="41" t="s">
        <v>764</v>
      </c>
      <c r="R284" s="41" t="s">
        <v>764</v>
      </c>
      <c r="S284" s="41" t="s">
        <v>764</v>
      </c>
      <c r="T284" s="41" t="s">
        <v>764</v>
      </c>
      <c r="U284" s="41" t="s">
        <v>764</v>
      </c>
      <c r="V284" s="41" t="s">
        <v>764</v>
      </c>
      <c r="W284" s="41" t="s">
        <v>764</v>
      </c>
      <c r="X284" s="41" t="s">
        <v>764</v>
      </c>
      <c r="Y284" s="41" t="s">
        <v>764</v>
      </c>
      <c r="Z284" s="60">
        <v>926457806</v>
      </c>
    </row>
    <row r="285" spans="14:26" ht="24">
      <c r="N285" s="53"/>
      <c r="O285" s="44" t="s">
        <v>714</v>
      </c>
      <c r="P285" s="39">
        <v>10199840</v>
      </c>
      <c r="Q285" s="39">
        <v>20993397</v>
      </c>
      <c r="R285" s="39">
        <v>80983863</v>
      </c>
      <c r="S285" s="39">
        <v>30018622</v>
      </c>
      <c r="T285" s="39">
        <v>6120637</v>
      </c>
      <c r="U285" s="39">
        <v>42492017</v>
      </c>
      <c r="V285" s="39">
        <v>15357860</v>
      </c>
      <c r="W285" s="39">
        <v>8270169</v>
      </c>
      <c r="X285" s="39">
        <v>23909987</v>
      </c>
      <c r="Y285" s="39">
        <v>2591243</v>
      </c>
      <c r="Z285" s="54">
        <v>240937635</v>
      </c>
    </row>
    <row r="286" spans="14:26" ht="22.5">
      <c r="N286" s="55"/>
      <c r="O286" s="45" t="s">
        <v>716</v>
      </c>
      <c r="P286" s="40">
        <v>16863229</v>
      </c>
      <c r="Q286" s="40">
        <v>48064049</v>
      </c>
      <c r="R286" s="40">
        <v>186063479</v>
      </c>
      <c r="S286" s="40">
        <v>88149573</v>
      </c>
      <c r="T286" s="40">
        <v>17849455</v>
      </c>
      <c r="U286" s="40">
        <v>96325782</v>
      </c>
      <c r="V286" s="40">
        <v>36253962</v>
      </c>
      <c r="W286" s="40">
        <v>16325274</v>
      </c>
      <c r="X286" s="40">
        <v>48114671</v>
      </c>
      <c r="Y286" s="40">
        <v>4024257</v>
      </c>
      <c r="Z286" s="56">
        <v>558033731</v>
      </c>
    </row>
    <row r="287" spans="14:26" ht="24">
      <c r="N287" s="61">
        <v>10</v>
      </c>
      <c r="O287" s="45" t="s">
        <v>718</v>
      </c>
      <c r="P287" s="40">
        <v>27063069</v>
      </c>
      <c r="Q287" s="40">
        <v>69057446</v>
      </c>
      <c r="R287" s="40">
        <v>267047342</v>
      </c>
      <c r="S287" s="40">
        <v>118168195</v>
      </c>
      <c r="T287" s="40">
        <v>23970092</v>
      </c>
      <c r="U287" s="40">
        <v>138817799</v>
      </c>
      <c r="V287" s="40">
        <v>51611822</v>
      </c>
      <c r="W287" s="40">
        <v>24595443</v>
      </c>
      <c r="X287" s="40">
        <v>72024658</v>
      </c>
      <c r="Y287" s="40">
        <v>6615500</v>
      </c>
      <c r="Z287" s="56">
        <v>798971366</v>
      </c>
    </row>
    <row r="288" spans="14:26" ht="22.5">
      <c r="N288" s="58" t="s">
        <v>771</v>
      </c>
      <c r="O288" s="45" t="s">
        <v>720</v>
      </c>
      <c r="P288" s="40" t="s">
        <v>764</v>
      </c>
      <c r="Q288" s="40" t="s">
        <v>764</v>
      </c>
      <c r="R288" s="40" t="s">
        <v>764</v>
      </c>
      <c r="S288" s="40" t="s">
        <v>764</v>
      </c>
      <c r="T288" s="40" t="s">
        <v>764</v>
      </c>
      <c r="U288" s="40" t="s">
        <v>764</v>
      </c>
      <c r="V288" s="40" t="s">
        <v>764</v>
      </c>
      <c r="W288" s="40" t="s">
        <v>764</v>
      </c>
      <c r="X288" s="40" t="s">
        <v>764</v>
      </c>
      <c r="Y288" s="40" t="s">
        <v>764</v>
      </c>
      <c r="Z288" s="56">
        <v>19413443</v>
      </c>
    </row>
    <row r="289" spans="14:26">
      <c r="N289" s="55"/>
      <c r="O289" s="45" t="s">
        <v>721</v>
      </c>
      <c r="P289" s="40">
        <v>6695317</v>
      </c>
      <c r="Q289" s="40">
        <v>9555945</v>
      </c>
      <c r="R289" s="40">
        <v>30549714</v>
      </c>
      <c r="S289" s="40">
        <v>15075273</v>
      </c>
      <c r="T289" s="40">
        <v>2296275</v>
      </c>
      <c r="U289" s="40">
        <v>13455034</v>
      </c>
      <c r="V289" s="40">
        <v>21212511</v>
      </c>
      <c r="W289" s="40">
        <v>7114450</v>
      </c>
      <c r="X289" s="40">
        <v>10080873</v>
      </c>
      <c r="Y289" s="40">
        <v>240860</v>
      </c>
      <c r="Z289" s="56">
        <v>116276252</v>
      </c>
    </row>
    <row r="290" spans="14:26">
      <c r="N290" s="59"/>
      <c r="O290" s="47" t="s">
        <v>722</v>
      </c>
      <c r="P290" s="41" t="s">
        <v>764</v>
      </c>
      <c r="Q290" s="41" t="s">
        <v>764</v>
      </c>
      <c r="R290" s="41" t="s">
        <v>764</v>
      </c>
      <c r="S290" s="41" t="s">
        <v>764</v>
      </c>
      <c r="T290" s="41" t="s">
        <v>764</v>
      </c>
      <c r="U290" s="41" t="s">
        <v>764</v>
      </c>
      <c r="V290" s="41" t="s">
        <v>764</v>
      </c>
      <c r="W290" s="41" t="s">
        <v>764</v>
      </c>
      <c r="X290" s="41" t="s">
        <v>764</v>
      </c>
      <c r="Y290" s="41" t="s">
        <v>764</v>
      </c>
      <c r="Z290" s="60">
        <v>934661061</v>
      </c>
    </row>
    <row r="291" spans="14:26" ht="24">
      <c r="N291" s="53"/>
      <c r="O291" s="44" t="s">
        <v>714</v>
      </c>
      <c r="P291" s="39">
        <v>10516445</v>
      </c>
      <c r="Q291" s="39">
        <v>21842841</v>
      </c>
      <c r="R291" s="39">
        <v>83974060</v>
      </c>
      <c r="S291" s="39">
        <v>30759681</v>
      </c>
      <c r="T291" s="39">
        <v>6436794</v>
      </c>
      <c r="U291" s="39">
        <v>43555307</v>
      </c>
      <c r="V291" s="39">
        <v>15749095</v>
      </c>
      <c r="W291" s="39">
        <v>8425933</v>
      </c>
      <c r="X291" s="39">
        <v>24392086</v>
      </c>
      <c r="Y291" s="39">
        <v>2581762</v>
      </c>
      <c r="Z291" s="54">
        <v>248234004</v>
      </c>
    </row>
    <row r="292" spans="14:26" ht="22.5">
      <c r="N292" s="55"/>
      <c r="O292" s="45" t="s">
        <v>716</v>
      </c>
      <c r="P292" s="40">
        <v>17553654</v>
      </c>
      <c r="Q292" s="40">
        <v>49961656</v>
      </c>
      <c r="R292" s="40">
        <v>190251823</v>
      </c>
      <c r="S292" s="40">
        <v>89268566</v>
      </c>
      <c r="T292" s="40">
        <v>18416206</v>
      </c>
      <c r="U292" s="40">
        <v>96847698</v>
      </c>
      <c r="V292" s="40">
        <v>37164510</v>
      </c>
      <c r="W292" s="40">
        <v>16574339</v>
      </c>
      <c r="X292" s="40">
        <v>48671860</v>
      </c>
      <c r="Y292" s="40">
        <v>3975998</v>
      </c>
      <c r="Z292" s="56">
        <v>568686310</v>
      </c>
    </row>
    <row r="293" spans="14:26" ht="24">
      <c r="N293" s="61">
        <v>11</v>
      </c>
      <c r="O293" s="45" t="s">
        <v>718</v>
      </c>
      <c r="P293" s="40">
        <v>28070099</v>
      </c>
      <c r="Q293" s="40">
        <v>71804497</v>
      </c>
      <c r="R293" s="40">
        <v>274225883</v>
      </c>
      <c r="S293" s="40">
        <v>120028247</v>
      </c>
      <c r="T293" s="40">
        <v>24853000</v>
      </c>
      <c r="U293" s="40">
        <v>140403005</v>
      </c>
      <c r="V293" s="40">
        <v>52913605</v>
      </c>
      <c r="W293" s="40">
        <v>25000272</v>
      </c>
      <c r="X293" s="40">
        <v>73063946</v>
      </c>
      <c r="Y293" s="40">
        <v>6557760</v>
      </c>
      <c r="Z293" s="56">
        <v>816920314</v>
      </c>
    </row>
    <row r="294" spans="14:26" ht="22.5">
      <c r="N294" s="58" t="s">
        <v>772</v>
      </c>
      <c r="O294" s="45" t="s">
        <v>720</v>
      </c>
      <c r="P294" s="40" t="s">
        <v>764</v>
      </c>
      <c r="Q294" s="40" t="s">
        <v>764</v>
      </c>
      <c r="R294" s="40" t="s">
        <v>764</v>
      </c>
      <c r="S294" s="40" t="s">
        <v>764</v>
      </c>
      <c r="T294" s="40" t="s">
        <v>764</v>
      </c>
      <c r="U294" s="40" t="s">
        <v>764</v>
      </c>
      <c r="V294" s="40" t="s">
        <v>764</v>
      </c>
      <c r="W294" s="40" t="s">
        <v>764</v>
      </c>
      <c r="X294" s="40" t="s">
        <v>764</v>
      </c>
      <c r="Y294" s="40" t="s">
        <v>764</v>
      </c>
      <c r="Z294" s="56">
        <v>19878157</v>
      </c>
    </row>
    <row r="295" spans="14:26">
      <c r="N295" s="55"/>
      <c r="O295" s="45" t="s">
        <v>721</v>
      </c>
      <c r="P295" s="40">
        <v>6688054</v>
      </c>
      <c r="Q295" s="40">
        <v>9701896</v>
      </c>
      <c r="R295" s="40">
        <v>31305502</v>
      </c>
      <c r="S295" s="40">
        <v>15866265</v>
      </c>
      <c r="T295" s="40">
        <v>2377707</v>
      </c>
      <c r="U295" s="40">
        <v>14270826</v>
      </c>
      <c r="V295" s="40">
        <v>22306994</v>
      </c>
      <c r="W295" s="40">
        <v>7163290</v>
      </c>
      <c r="X295" s="40">
        <v>10654983</v>
      </c>
      <c r="Y295" s="40">
        <v>237076</v>
      </c>
      <c r="Z295" s="56">
        <v>120572593</v>
      </c>
    </row>
    <row r="296" spans="14:26">
      <c r="N296" s="59"/>
      <c r="O296" s="47" t="s">
        <v>722</v>
      </c>
      <c r="P296" s="41" t="s">
        <v>764</v>
      </c>
      <c r="Q296" s="41" t="s">
        <v>764</v>
      </c>
      <c r="R296" s="41" t="s">
        <v>764</v>
      </c>
      <c r="S296" s="41" t="s">
        <v>764</v>
      </c>
      <c r="T296" s="41" t="s">
        <v>764</v>
      </c>
      <c r="U296" s="41" t="s">
        <v>764</v>
      </c>
      <c r="V296" s="41" t="s">
        <v>764</v>
      </c>
      <c r="W296" s="41" t="s">
        <v>764</v>
      </c>
      <c r="X296" s="41" t="s">
        <v>764</v>
      </c>
      <c r="Y296" s="41" t="s">
        <v>764</v>
      </c>
      <c r="Z296" s="60">
        <v>957370102</v>
      </c>
    </row>
    <row r="297" spans="14:26" ht="24">
      <c r="N297" s="53"/>
      <c r="O297" s="44" t="s">
        <v>714</v>
      </c>
      <c r="P297" s="39">
        <v>10847386</v>
      </c>
      <c r="Q297" s="39">
        <v>22429202</v>
      </c>
      <c r="R297" s="39">
        <v>85989817</v>
      </c>
      <c r="S297" s="39">
        <v>31711026</v>
      </c>
      <c r="T297" s="39">
        <v>6660166</v>
      </c>
      <c r="U297" s="39">
        <v>44407584</v>
      </c>
      <c r="V297" s="39">
        <v>16207609</v>
      </c>
      <c r="W297" s="39">
        <v>8610047</v>
      </c>
      <c r="X297" s="39">
        <v>25145900</v>
      </c>
      <c r="Y297" s="39">
        <v>2583608</v>
      </c>
      <c r="Z297" s="54">
        <v>254592345</v>
      </c>
    </row>
    <row r="298" spans="14:26" ht="22.5">
      <c r="N298" s="55"/>
      <c r="O298" s="45" t="s">
        <v>716</v>
      </c>
      <c r="P298" s="40">
        <v>18263978</v>
      </c>
      <c r="Q298" s="40">
        <v>52084594</v>
      </c>
      <c r="R298" s="40">
        <v>194661329</v>
      </c>
      <c r="S298" s="40">
        <v>91325869</v>
      </c>
      <c r="T298" s="40">
        <v>19032155</v>
      </c>
      <c r="U298" s="40">
        <v>98444327</v>
      </c>
      <c r="V298" s="40">
        <v>38295272</v>
      </c>
      <c r="W298" s="40">
        <v>17076270</v>
      </c>
      <c r="X298" s="40">
        <v>50105120</v>
      </c>
      <c r="Y298" s="40">
        <v>4042165</v>
      </c>
      <c r="Z298" s="56">
        <v>583331079</v>
      </c>
    </row>
    <row r="299" spans="14:26" ht="24">
      <c r="N299" s="61">
        <v>12</v>
      </c>
      <c r="O299" s="45" t="s">
        <v>718</v>
      </c>
      <c r="P299" s="40">
        <v>29111364</v>
      </c>
      <c r="Q299" s="40">
        <v>74513796</v>
      </c>
      <c r="R299" s="40">
        <v>280651146</v>
      </c>
      <c r="S299" s="40">
        <v>123036895</v>
      </c>
      <c r="T299" s="40">
        <v>25692321</v>
      </c>
      <c r="U299" s="40">
        <v>142851911</v>
      </c>
      <c r="V299" s="40">
        <v>54502881</v>
      </c>
      <c r="W299" s="40">
        <v>25686317</v>
      </c>
      <c r="X299" s="40">
        <v>75251020</v>
      </c>
      <c r="Y299" s="40">
        <v>6625773</v>
      </c>
      <c r="Z299" s="56">
        <v>837923424</v>
      </c>
    </row>
    <row r="300" spans="14:26" ht="22.5">
      <c r="N300" s="58" t="s">
        <v>773</v>
      </c>
      <c r="O300" s="45" t="s">
        <v>720</v>
      </c>
      <c r="P300" s="40" t="s">
        <v>764</v>
      </c>
      <c r="Q300" s="40" t="s">
        <v>764</v>
      </c>
      <c r="R300" s="40" t="s">
        <v>764</v>
      </c>
      <c r="S300" s="40" t="s">
        <v>764</v>
      </c>
      <c r="T300" s="40" t="s">
        <v>764</v>
      </c>
      <c r="U300" s="40" t="s">
        <v>764</v>
      </c>
      <c r="V300" s="40" t="s">
        <v>764</v>
      </c>
      <c r="W300" s="40" t="s">
        <v>764</v>
      </c>
      <c r="X300" s="40" t="s">
        <v>764</v>
      </c>
      <c r="Y300" s="40" t="s">
        <v>764</v>
      </c>
      <c r="Z300" s="56">
        <v>20206243</v>
      </c>
    </row>
    <row r="301" spans="14:26">
      <c r="N301" s="55"/>
      <c r="O301" s="45" t="s">
        <v>721</v>
      </c>
      <c r="P301" s="40">
        <v>6646109</v>
      </c>
      <c r="Q301" s="40">
        <v>10085790</v>
      </c>
      <c r="R301" s="40">
        <v>31922927</v>
      </c>
      <c r="S301" s="40">
        <v>16586472</v>
      </c>
      <c r="T301" s="40">
        <v>2504407</v>
      </c>
      <c r="U301" s="40">
        <v>14719167</v>
      </c>
      <c r="V301" s="40">
        <v>23059944</v>
      </c>
      <c r="W301" s="40">
        <v>7443578</v>
      </c>
      <c r="X301" s="40">
        <v>10741181</v>
      </c>
      <c r="Y301" s="40">
        <v>222995</v>
      </c>
      <c r="Z301" s="56">
        <v>123932570</v>
      </c>
    </row>
    <row r="302" spans="14:26">
      <c r="N302" s="59"/>
      <c r="O302" s="47" t="s">
        <v>722</v>
      </c>
      <c r="P302" s="41" t="s">
        <v>764</v>
      </c>
      <c r="Q302" s="41" t="s">
        <v>764</v>
      </c>
      <c r="R302" s="41" t="s">
        <v>764</v>
      </c>
      <c r="S302" s="41" t="s">
        <v>764</v>
      </c>
      <c r="T302" s="41" t="s">
        <v>764</v>
      </c>
      <c r="U302" s="41" t="s">
        <v>764</v>
      </c>
      <c r="V302" s="41" t="s">
        <v>764</v>
      </c>
      <c r="W302" s="41" t="s">
        <v>764</v>
      </c>
      <c r="X302" s="41" t="s">
        <v>764</v>
      </c>
      <c r="Y302" s="41" t="s">
        <v>764</v>
      </c>
      <c r="Z302" s="60">
        <v>982065587</v>
      </c>
    </row>
    <row r="303" spans="14:26" ht="24">
      <c r="N303" s="53"/>
      <c r="O303" s="44" t="s">
        <v>714</v>
      </c>
      <c r="P303" s="39">
        <v>10906341</v>
      </c>
      <c r="Q303" s="39">
        <v>22228666</v>
      </c>
      <c r="R303" s="39">
        <v>85080001</v>
      </c>
      <c r="S303" s="39">
        <v>31811226</v>
      </c>
      <c r="T303" s="39">
        <v>6644200</v>
      </c>
      <c r="U303" s="39">
        <v>44346976</v>
      </c>
      <c r="V303" s="39">
        <v>16384070</v>
      </c>
      <c r="W303" s="39">
        <v>8688990</v>
      </c>
      <c r="X303" s="39">
        <v>25651107</v>
      </c>
      <c r="Y303" s="39">
        <v>2727636</v>
      </c>
      <c r="Z303" s="54">
        <v>254469213</v>
      </c>
    </row>
    <row r="304" spans="14:26" ht="22.5">
      <c r="N304" s="55"/>
      <c r="O304" s="45" t="s">
        <v>716</v>
      </c>
      <c r="P304" s="40" t="s">
        <v>715</v>
      </c>
      <c r="Q304" s="40" t="s">
        <v>715</v>
      </c>
      <c r="R304" s="40" t="s">
        <v>715</v>
      </c>
      <c r="S304" s="40" t="s">
        <v>715</v>
      </c>
      <c r="T304" s="40" t="s">
        <v>715</v>
      </c>
      <c r="U304" s="40" t="s">
        <v>715</v>
      </c>
      <c r="V304" s="40" t="s">
        <v>715</v>
      </c>
      <c r="W304" s="40" t="s">
        <v>715</v>
      </c>
      <c r="X304" s="40" t="s">
        <v>715</v>
      </c>
      <c r="Y304" s="40" t="s">
        <v>715</v>
      </c>
      <c r="Z304" s="56" t="s">
        <v>715</v>
      </c>
    </row>
    <row r="305" spans="14:26" ht="24">
      <c r="N305" s="61">
        <v>13</v>
      </c>
      <c r="O305" s="45" t="s">
        <v>718</v>
      </c>
      <c r="P305" s="40">
        <v>28848121</v>
      </c>
      <c r="Q305" s="40">
        <v>72499810</v>
      </c>
      <c r="R305" s="40">
        <v>275540003</v>
      </c>
      <c r="S305" s="40">
        <v>120858169</v>
      </c>
      <c r="T305" s="40">
        <v>24985939</v>
      </c>
      <c r="U305" s="40">
        <v>139778935</v>
      </c>
      <c r="V305" s="40">
        <v>53604886</v>
      </c>
      <c r="W305" s="40">
        <v>25767643</v>
      </c>
      <c r="X305" s="40">
        <v>75327216</v>
      </c>
      <c r="Y305" s="40">
        <v>6888824</v>
      </c>
      <c r="Z305" s="56">
        <v>824099546</v>
      </c>
    </row>
    <row r="306" spans="14:26" ht="22.5">
      <c r="N306" s="58" t="s">
        <v>774</v>
      </c>
      <c r="O306" s="45" t="s">
        <v>720</v>
      </c>
      <c r="P306" s="40" t="s">
        <v>764</v>
      </c>
      <c r="Q306" s="40" t="s">
        <v>764</v>
      </c>
      <c r="R306" s="40" t="s">
        <v>764</v>
      </c>
      <c r="S306" s="40" t="s">
        <v>764</v>
      </c>
      <c r="T306" s="40" t="s">
        <v>764</v>
      </c>
      <c r="U306" s="40" t="s">
        <v>764</v>
      </c>
      <c r="V306" s="40" t="s">
        <v>764</v>
      </c>
      <c r="W306" s="40" t="s">
        <v>764</v>
      </c>
      <c r="X306" s="40" t="s">
        <v>764</v>
      </c>
      <c r="Y306" s="40" t="s">
        <v>764</v>
      </c>
      <c r="Z306" s="56">
        <v>20177309</v>
      </c>
    </row>
    <row r="307" spans="14:26">
      <c r="N307" s="55"/>
      <c r="O307" s="45" t="s">
        <v>721</v>
      </c>
      <c r="P307" s="40">
        <v>6479066</v>
      </c>
      <c r="Q307" s="40">
        <v>10035342</v>
      </c>
      <c r="R307" s="40">
        <v>38633976</v>
      </c>
      <c r="S307" s="40">
        <v>16364209</v>
      </c>
      <c r="T307" s="40">
        <v>2397117</v>
      </c>
      <c r="U307" s="40">
        <v>14656090</v>
      </c>
      <c r="V307" s="40">
        <v>22572529</v>
      </c>
      <c r="W307" s="40">
        <v>7198430</v>
      </c>
      <c r="X307" s="40">
        <v>14893366</v>
      </c>
      <c r="Y307" s="40">
        <v>226696</v>
      </c>
      <c r="Z307" s="56">
        <v>133456821</v>
      </c>
    </row>
    <row r="308" spans="14:26">
      <c r="N308" s="59"/>
      <c r="O308" s="47" t="s">
        <v>722</v>
      </c>
      <c r="P308" s="41" t="s">
        <v>764</v>
      </c>
      <c r="Q308" s="41" t="s">
        <v>764</v>
      </c>
      <c r="R308" s="41" t="s">
        <v>764</v>
      </c>
      <c r="S308" s="41" t="s">
        <v>764</v>
      </c>
      <c r="T308" s="41" t="s">
        <v>764</v>
      </c>
      <c r="U308" s="41" t="s">
        <v>764</v>
      </c>
      <c r="V308" s="41" t="s">
        <v>764</v>
      </c>
      <c r="W308" s="41" t="s">
        <v>764</v>
      </c>
      <c r="X308" s="41" t="s">
        <v>764</v>
      </c>
      <c r="Y308" s="41" t="s">
        <v>764</v>
      </c>
      <c r="Z308" s="60">
        <v>977733676</v>
      </c>
    </row>
    <row r="309" spans="14:26" ht="24">
      <c r="N309" s="53"/>
      <c r="O309" s="44" t="s">
        <v>714</v>
      </c>
      <c r="P309" s="39">
        <v>11116600</v>
      </c>
      <c r="Q309" s="39">
        <v>22913974</v>
      </c>
      <c r="R309" s="39">
        <v>89354085</v>
      </c>
      <c r="S309" s="39">
        <v>32843442</v>
      </c>
      <c r="T309" s="39">
        <v>6870312</v>
      </c>
      <c r="U309" s="39">
        <v>45602930</v>
      </c>
      <c r="V309" s="39">
        <v>16850464</v>
      </c>
      <c r="W309" s="39">
        <v>8933796</v>
      </c>
      <c r="X309" s="39">
        <v>26249403</v>
      </c>
      <c r="Y309" s="39">
        <v>2704007</v>
      </c>
      <c r="Z309" s="54">
        <v>263439013</v>
      </c>
    </row>
    <row r="310" spans="14:26" ht="22.5">
      <c r="N310" s="55"/>
      <c r="O310" s="45" t="s">
        <v>716</v>
      </c>
      <c r="P310" s="40" t="s">
        <v>715</v>
      </c>
      <c r="Q310" s="40" t="s">
        <v>715</v>
      </c>
      <c r="R310" s="40" t="s">
        <v>715</v>
      </c>
      <c r="S310" s="40" t="s">
        <v>715</v>
      </c>
      <c r="T310" s="40" t="s">
        <v>715</v>
      </c>
      <c r="U310" s="40" t="s">
        <v>715</v>
      </c>
      <c r="V310" s="40" t="s">
        <v>715</v>
      </c>
      <c r="W310" s="40" t="s">
        <v>715</v>
      </c>
      <c r="X310" s="40" t="s">
        <v>715</v>
      </c>
      <c r="Y310" s="40" t="s">
        <v>715</v>
      </c>
      <c r="Z310" s="56" t="s">
        <v>715</v>
      </c>
    </row>
    <row r="311" spans="14:26" ht="24">
      <c r="N311" s="61">
        <v>14</v>
      </c>
      <c r="O311" s="45" t="s">
        <v>718</v>
      </c>
      <c r="P311" s="40">
        <v>29247241</v>
      </c>
      <c r="Q311" s="40">
        <v>74254595</v>
      </c>
      <c r="R311" s="40">
        <v>281901895</v>
      </c>
      <c r="S311" s="40">
        <v>123049560</v>
      </c>
      <c r="T311" s="40">
        <v>25586968</v>
      </c>
      <c r="U311" s="40">
        <v>141819811</v>
      </c>
      <c r="V311" s="40">
        <v>55847450</v>
      </c>
      <c r="W311" s="40">
        <v>26247972</v>
      </c>
      <c r="X311" s="40">
        <v>76635652</v>
      </c>
      <c r="Y311" s="40">
        <v>6883256</v>
      </c>
      <c r="Z311" s="56">
        <v>841474400</v>
      </c>
    </row>
    <row r="312" spans="14:26" ht="22.5">
      <c r="N312" s="58" t="s">
        <v>775</v>
      </c>
      <c r="O312" s="45" t="s">
        <v>720</v>
      </c>
      <c r="P312" s="40" t="s">
        <v>764</v>
      </c>
      <c r="Q312" s="40" t="s">
        <v>764</v>
      </c>
      <c r="R312" s="40" t="s">
        <v>764</v>
      </c>
      <c r="S312" s="40" t="s">
        <v>764</v>
      </c>
      <c r="T312" s="40" t="s">
        <v>764</v>
      </c>
      <c r="U312" s="40" t="s">
        <v>764</v>
      </c>
      <c r="V312" s="40" t="s">
        <v>764</v>
      </c>
      <c r="W312" s="40" t="s">
        <v>764</v>
      </c>
      <c r="X312" s="40" t="s">
        <v>764</v>
      </c>
      <c r="Y312" s="40" t="s">
        <v>764</v>
      </c>
      <c r="Z312" s="56">
        <v>21457543</v>
      </c>
    </row>
    <row r="313" spans="14:26">
      <c r="N313" s="55"/>
      <c r="O313" s="45" t="s">
        <v>721</v>
      </c>
      <c r="P313" s="40">
        <v>6574241</v>
      </c>
      <c r="Q313" s="40">
        <v>10430877</v>
      </c>
      <c r="R313" s="40">
        <v>39573166</v>
      </c>
      <c r="S313" s="40">
        <v>17369915</v>
      </c>
      <c r="T313" s="40">
        <v>2423069</v>
      </c>
      <c r="U313" s="40">
        <v>15307495</v>
      </c>
      <c r="V313" s="40">
        <v>22964431</v>
      </c>
      <c r="W313" s="40">
        <v>7440775</v>
      </c>
      <c r="X313" s="40">
        <v>14789686</v>
      </c>
      <c r="Y313" s="40">
        <v>246164</v>
      </c>
      <c r="Z313" s="56">
        <v>137119819</v>
      </c>
    </row>
    <row r="314" spans="14:26">
      <c r="N314" s="59"/>
      <c r="O314" s="47" t="s">
        <v>722</v>
      </c>
      <c r="P314" s="40" t="s">
        <v>764</v>
      </c>
      <c r="Q314" s="40" t="s">
        <v>764</v>
      </c>
      <c r="R314" s="40" t="s">
        <v>764</v>
      </c>
      <c r="S314" s="40" t="s">
        <v>764</v>
      </c>
      <c r="T314" s="40" t="s">
        <v>764</v>
      </c>
      <c r="U314" s="40" t="s">
        <v>764</v>
      </c>
      <c r="V314" s="40" t="s">
        <v>764</v>
      </c>
      <c r="W314" s="40" t="s">
        <v>764</v>
      </c>
      <c r="X314" s="40" t="s">
        <v>764</v>
      </c>
      <c r="Y314" s="40" t="s">
        <v>764</v>
      </c>
      <c r="Z314" s="60">
        <v>1000051762</v>
      </c>
    </row>
    <row r="315" spans="14:26" ht="24">
      <c r="N315" s="53"/>
      <c r="O315" s="44" t="s">
        <v>714</v>
      </c>
      <c r="P315" s="39">
        <v>11256223</v>
      </c>
      <c r="Q315" s="39">
        <v>22792834</v>
      </c>
      <c r="R315" s="39">
        <v>86925556</v>
      </c>
      <c r="S315" s="39">
        <v>32530305</v>
      </c>
      <c r="T315" s="39">
        <v>6856212</v>
      </c>
      <c r="U315" s="39">
        <v>44655178</v>
      </c>
      <c r="V315" s="39">
        <v>16667350</v>
      </c>
      <c r="W315" s="39">
        <v>8857665</v>
      </c>
      <c r="X315" s="39">
        <v>26304611</v>
      </c>
      <c r="Y315" s="39">
        <v>2807816</v>
      </c>
      <c r="Z315" s="54">
        <v>259653750</v>
      </c>
    </row>
    <row r="316" spans="14:26" ht="22.5">
      <c r="N316" s="55"/>
      <c r="O316" s="45" t="s">
        <v>716</v>
      </c>
      <c r="P316" s="40" t="s">
        <v>715</v>
      </c>
      <c r="Q316" s="40" t="s">
        <v>715</v>
      </c>
      <c r="R316" s="40" t="s">
        <v>715</v>
      </c>
      <c r="S316" s="40" t="s">
        <v>715</v>
      </c>
      <c r="T316" s="40" t="s">
        <v>715</v>
      </c>
      <c r="U316" s="40" t="s">
        <v>715</v>
      </c>
      <c r="V316" s="40" t="s">
        <v>715</v>
      </c>
      <c r="W316" s="40" t="s">
        <v>715</v>
      </c>
      <c r="X316" s="40" t="s">
        <v>715</v>
      </c>
      <c r="Y316" s="40" t="s">
        <v>715</v>
      </c>
      <c r="Z316" s="56" t="s">
        <v>715</v>
      </c>
    </row>
    <row r="317" spans="14:26" ht="24">
      <c r="N317" s="61">
        <v>15</v>
      </c>
      <c r="O317" s="45" t="s">
        <v>718</v>
      </c>
      <c r="P317" s="40">
        <v>29528187</v>
      </c>
      <c r="Q317" s="40">
        <v>74546931</v>
      </c>
      <c r="R317" s="40">
        <v>276012209</v>
      </c>
      <c r="S317" s="40">
        <v>122215631</v>
      </c>
      <c r="T317" s="40">
        <v>25624361</v>
      </c>
      <c r="U317" s="40">
        <v>140245910</v>
      </c>
      <c r="V317" s="40">
        <v>55434350</v>
      </c>
      <c r="W317" s="40">
        <v>26273321</v>
      </c>
      <c r="X317" s="40">
        <v>77267998</v>
      </c>
      <c r="Y317" s="40">
        <v>7155770</v>
      </c>
      <c r="Z317" s="56">
        <v>834304668</v>
      </c>
    </row>
    <row r="318" spans="14:26" ht="22.5">
      <c r="N318" s="58" t="s">
        <v>776</v>
      </c>
      <c r="O318" s="45" t="s">
        <v>720</v>
      </c>
      <c r="P318" s="40" t="s">
        <v>764</v>
      </c>
      <c r="Q318" s="40" t="s">
        <v>764</v>
      </c>
      <c r="R318" s="40" t="s">
        <v>764</v>
      </c>
      <c r="S318" s="40" t="s">
        <v>764</v>
      </c>
      <c r="T318" s="40" t="s">
        <v>764</v>
      </c>
      <c r="U318" s="40" t="s">
        <v>764</v>
      </c>
      <c r="V318" s="40" t="s">
        <v>764</v>
      </c>
      <c r="W318" s="40" t="s">
        <v>764</v>
      </c>
      <c r="X318" s="40" t="s">
        <v>764</v>
      </c>
      <c r="Y318" s="40" t="s">
        <v>764</v>
      </c>
      <c r="Z318" s="56">
        <v>23916313</v>
      </c>
    </row>
    <row r="319" spans="14:26">
      <c r="N319" s="55"/>
      <c r="O319" s="45" t="s">
        <v>721</v>
      </c>
      <c r="P319" s="40">
        <v>6490554</v>
      </c>
      <c r="Q319" s="40">
        <v>11806821</v>
      </c>
      <c r="R319" s="40">
        <v>32265300</v>
      </c>
      <c r="S319" s="40">
        <v>18033220</v>
      </c>
      <c r="T319" s="40">
        <v>2119439</v>
      </c>
      <c r="U319" s="40">
        <v>15050795</v>
      </c>
      <c r="V319" s="40">
        <v>23137053</v>
      </c>
      <c r="W319" s="40">
        <v>7284746</v>
      </c>
      <c r="X319" s="40">
        <v>10147735</v>
      </c>
      <c r="Y319" s="40">
        <v>211285</v>
      </c>
      <c r="Z319" s="56">
        <v>126546948</v>
      </c>
    </row>
    <row r="320" spans="14:26">
      <c r="N320" s="59"/>
      <c r="O320" s="47" t="s">
        <v>722</v>
      </c>
      <c r="P320" s="40" t="s">
        <v>764</v>
      </c>
      <c r="Q320" s="40" t="s">
        <v>764</v>
      </c>
      <c r="R320" s="40" t="s">
        <v>764</v>
      </c>
      <c r="S320" s="40" t="s">
        <v>764</v>
      </c>
      <c r="T320" s="40" t="s">
        <v>764</v>
      </c>
      <c r="U320" s="40" t="s">
        <v>764</v>
      </c>
      <c r="V320" s="40" t="s">
        <v>764</v>
      </c>
      <c r="W320" s="40" t="s">
        <v>764</v>
      </c>
      <c r="X320" s="40" t="s">
        <v>764</v>
      </c>
      <c r="Y320" s="40" t="s">
        <v>764</v>
      </c>
      <c r="Z320" s="60">
        <v>984767930</v>
      </c>
    </row>
    <row r="321" spans="14:28" ht="24">
      <c r="N321" s="53"/>
      <c r="O321" s="44" t="s">
        <v>714</v>
      </c>
      <c r="P321" s="39">
        <v>11399338</v>
      </c>
      <c r="Q321" s="39">
        <v>23612159</v>
      </c>
      <c r="R321" s="39">
        <v>92592095</v>
      </c>
      <c r="S321" s="39">
        <v>34079008</v>
      </c>
      <c r="T321" s="39">
        <v>7154418</v>
      </c>
      <c r="U321" s="39">
        <v>46800197</v>
      </c>
      <c r="V321" s="39">
        <v>17469754</v>
      </c>
      <c r="W321" s="39">
        <v>9171891</v>
      </c>
      <c r="X321" s="39">
        <v>27459175</v>
      </c>
      <c r="Y321" s="39">
        <v>2809088</v>
      </c>
      <c r="Z321" s="54">
        <v>272547123</v>
      </c>
    </row>
    <row r="322" spans="14:28" ht="22.5">
      <c r="N322" s="55"/>
      <c r="O322" s="45" t="s">
        <v>716</v>
      </c>
      <c r="P322" s="40" t="s">
        <v>715</v>
      </c>
      <c r="Q322" s="40" t="s">
        <v>715</v>
      </c>
      <c r="R322" s="40" t="s">
        <v>715</v>
      </c>
      <c r="S322" s="40" t="s">
        <v>715</v>
      </c>
      <c r="T322" s="40" t="s">
        <v>715</v>
      </c>
      <c r="U322" s="40" t="s">
        <v>715</v>
      </c>
      <c r="V322" s="40" t="s">
        <v>715</v>
      </c>
      <c r="W322" s="40" t="s">
        <v>715</v>
      </c>
      <c r="X322" s="40" t="s">
        <v>715</v>
      </c>
      <c r="Y322" s="40" t="s">
        <v>715</v>
      </c>
      <c r="Z322" s="56" t="s">
        <v>715</v>
      </c>
    </row>
    <row r="323" spans="14:28" ht="24">
      <c r="N323" s="61">
        <v>16</v>
      </c>
      <c r="O323" s="45" t="s">
        <v>718</v>
      </c>
      <c r="P323" s="40">
        <v>30192110</v>
      </c>
      <c r="Q323" s="40">
        <v>77329067</v>
      </c>
      <c r="R323" s="40">
        <v>286740584</v>
      </c>
      <c r="S323" s="40">
        <v>126662677</v>
      </c>
      <c r="T323" s="40">
        <v>26874339</v>
      </c>
      <c r="U323" s="40">
        <v>144886041</v>
      </c>
      <c r="V323" s="40">
        <v>58139852</v>
      </c>
      <c r="W323" s="40">
        <v>27210929</v>
      </c>
      <c r="X323" s="40">
        <v>80198856</v>
      </c>
      <c r="Y323" s="40">
        <v>7193218</v>
      </c>
      <c r="Z323" s="56">
        <v>865427673</v>
      </c>
    </row>
    <row r="324" spans="14:28" ht="22.5">
      <c r="N324" s="58" t="s">
        <v>777</v>
      </c>
      <c r="O324" s="45" t="s">
        <v>720</v>
      </c>
      <c r="P324" s="40" t="s">
        <v>764</v>
      </c>
      <c r="Q324" s="40" t="s">
        <v>764</v>
      </c>
      <c r="R324" s="40" t="s">
        <v>764</v>
      </c>
      <c r="S324" s="40" t="s">
        <v>764</v>
      </c>
      <c r="T324" s="40" t="s">
        <v>764</v>
      </c>
      <c r="U324" s="40" t="s">
        <v>764</v>
      </c>
      <c r="V324" s="40" t="s">
        <v>764</v>
      </c>
      <c r="W324" s="40" t="s">
        <v>764</v>
      </c>
      <c r="X324" s="40" t="s">
        <v>764</v>
      </c>
      <c r="Y324" s="40" t="s">
        <v>764</v>
      </c>
      <c r="Z324" s="56">
        <v>26675608</v>
      </c>
    </row>
    <row r="325" spans="14:28">
      <c r="N325" s="55"/>
      <c r="O325" s="45" t="s">
        <v>721</v>
      </c>
      <c r="P325" s="40">
        <v>6747618</v>
      </c>
      <c r="Q325" s="40">
        <v>11581884</v>
      </c>
      <c r="R325" s="40">
        <v>34394592</v>
      </c>
      <c r="S325" s="40">
        <v>19554744</v>
      </c>
      <c r="T325" s="40">
        <v>2061975</v>
      </c>
      <c r="U325" s="40">
        <v>15526615</v>
      </c>
      <c r="V325" s="40">
        <v>23457438</v>
      </c>
      <c r="W325" s="40">
        <v>7244837</v>
      </c>
      <c r="X325" s="40">
        <v>10285405</v>
      </c>
      <c r="Y325" s="40">
        <v>190661</v>
      </c>
      <c r="Z325" s="56">
        <v>131045769</v>
      </c>
    </row>
    <row r="326" spans="14:28">
      <c r="N326" s="59"/>
      <c r="O326" s="47" t="s">
        <v>722</v>
      </c>
      <c r="P326" s="40" t="s">
        <v>764</v>
      </c>
      <c r="Q326" s="40" t="s">
        <v>764</v>
      </c>
      <c r="R326" s="40" t="s">
        <v>764</v>
      </c>
      <c r="S326" s="40" t="s">
        <v>764</v>
      </c>
      <c r="T326" s="40" t="s">
        <v>764</v>
      </c>
      <c r="U326" s="40" t="s">
        <v>764</v>
      </c>
      <c r="V326" s="40" t="s">
        <v>764</v>
      </c>
      <c r="W326" s="40" t="s">
        <v>764</v>
      </c>
      <c r="X326" s="40" t="s">
        <v>764</v>
      </c>
      <c r="Y326" s="40" t="s">
        <v>764</v>
      </c>
      <c r="Z326" s="60">
        <v>1023149050</v>
      </c>
      <c r="AB326">
        <f>+Z326*1000*1000/365/24/1000/10000</f>
        <v>11679.783675799086</v>
      </c>
    </row>
    <row r="327" spans="14:28" ht="24">
      <c r="N327" s="53"/>
      <c r="O327" s="44" t="s">
        <v>714</v>
      </c>
      <c r="P327" s="39">
        <v>11540666</v>
      </c>
      <c r="Q327" s="39">
        <v>24355648</v>
      </c>
      <c r="R327" s="39">
        <v>95186355</v>
      </c>
      <c r="S327" s="39">
        <v>35290519</v>
      </c>
      <c r="T327" s="39">
        <v>7505101</v>
      </c>
      <c r="U327" s="39">
        <v>48719506</v>
      </c>
      <c r="V327" s="39">
        <v>18140335</v>
      </c>
      <c r="W327" s="39">
        <v>9410149</v>
      </c>
      <c r="X327" s="39">
        <v>28240720</v>
      </c>
      <c r="Y327" s="39">
        <v>2900192</v>
      </c>
      <c r="Z327" s="54">
        <v>281289191</v>
      </c>
    </row>
    <row r="328" spans="14:28" ht="22.5">
      <c r="N328" s="55"/>
      <c r="O328" s="45" t="s">
        <v>716</v>
      </c>
      <c r="P328" s="40" t="s">
        <v>715</v>
      </c>
      <c r="Q328" s="40" t="s">
        <v>715</v>
      </c>
      <c r="R328" s="40" t="s">
        <v>715</v>
      </c>
      <c r="S328" s="40" t="s">
        <v>715</v>
      </c>
      <c r="T328" s="40" t="s">
        <v>715</v>
      </c>
      <c r="U328" s="40" t="s">
        <v>715</v>
      </c>
      <c r="V328" s="40" t="s">
        <v>715</v>
      </c>
      <c r="W328" s="40" t="s">
        <v>715</v>
      </c>
      <c r="X328" s="40" t="s">
        <v>715</v>
      </c>
      <c r="Y328" s="40" t="s">
        <v>715</v>
      </c>
      <c r="Z328" s="56" t="s">
        <v>715</v>
      </c>
    </row>
    <row r="329" spans="14:28" ht="24">
      <c r="N329" s="61">
        <v>17</v>
      </c>
      <c r="O329" s="45" t="s">
        <v>718</v>
      </c>
      <c r="P329" s="40">
        <v>30833434</v>
      </c>
      <c r="Q329" s="40">
        <v>79664290</v>
      </c>
      <c r="R329" s="40">
        <v>288654751</v>
      </c>
      <c r="S329" s="40">
        <v>130561203</v>
      </c>
      <c r="T329" s="40">
        <v>27966251</v>
      </c>
      <c r="U329" s="40">
        <v>147108037</v>
      </c>
      <c r="V329" s="40">
        <v>59501150</v>
      </c>
      <c r="W329" s="40">
        <v>27967611</v>
      </c>
      <c r="X329" s="40">
        <v>82955523</v>
      </c>
      <c r="Y329" s="40">
        <v>7346368</v>
      </c>
      <c r="Z329" s="56">
        <v>882558618</v>
      </c>
    </row>
    <row r="330" spans="14:28" ht="22.5">
      <c r="N330" s="58" t="s">
        <v>778</v>
      </c>
      <c r="O330" s="45" t="s">
        <v>720</v>
      </c>
      <c r="P330" s="40" t="s">
        <v>764</v>
      </c>
      <c r="Q330" s="40" t="s">
        <v>764</v>
      </c>
      <c r="R330" s="40" t="s">
        <v>764</v>
      </c>
      <c r="S330" s="40" t="s">
        <v>764</v>
      </c>
      <c r="T330" s="40" t="s">
        <v>764</v>
      </c>
      <c r="U330" s="40" t="s">
        <v>764</v>
      </c>
      <c r="V330" s="40" t="s">
        <v>764</v>
      </c>
      <c r="W330" s="40" t="s">
        <v>764</v>
      </c>
      <c r="X330" s="40" t="s">
        <v>764</v>
      </c>
      <c r="Y330" s="40" t="s">
        <v>764</v>
      </c>
      <c r="Z330" s="56">
        <v>35706234</v>
      </c>
    </row>
    <row r="331" spans="14:28">
      <c r="N331" s="55"/>
      <c r="O331" s="45" t="s">
        <v>721</v>
      </c>
      <c r="P331" s="40">
        <v>5637440</v>
      </c>
      <c r="Q331" s="40">
        <v>11083057</v>
      </c>
      <c r="R331" s="40">
        <v>34715773</v>
      </c>
      <c r="S331" s="40">
        <v>19018925</v>
      </c>
      <c r="T331" s="40">
        <v>1932741</v>
      </c>
      <c r="U331" s="40">
        <v>15274685</v>
      </c>
      <c r="V331" s="40">
        <v>23752252</v>
      </c>
      <c r="W331" s="40">
        <v>4130934</v>
      </c>
      <c r="X331" s="40">
        <v>9788492</v>
      </c>
      <c r="Y331" s="40">
        <v>200761</v>
      </c>
      <c r="Z331" s="56">
        <v>125535060</v>
      </c>
    </row>
    <row r="332" spans="14:28">
      <c r="N332" s="59"/>
      <c r="O332" s="47" t="s">
        <v>722</v>
      </c>
      <c r="P332" s="40" t="s">
        <v>764</v>
      </c>
      <c r="Q332" s="40" t="s">
        <v>764</v>
      </c>
      <c r="R332" s="40" t="s">
        <v>764</v>
      </c>
      <c r="S332" s="40" t="s">
        <v>764</v>
      </c>
      <c r="T332" s="40" t="s">
        <v>764</v>
      </c>
      <c r="U332" s="40" t="s">
        <v>764</v>
      </c>
      <c r="V332" s="40" t="s">
        <v>764</v>
      </c>
      <c r="W332" s="40" t="s">
        <v>764</v>
      </c>
      <c r="X332" s="40" t="s">
        <v>764</v>
      </c>
      <c r="Y332" s="40" t="s">
        <v>764</v>
      </c>
      <c r="Z332" s="60">
        <v>1043799912</v>
      </c>
      <c r="AB332">
        <f>+Z332*1000*1000/365/24/1000/10000</f>
        <v>11915.52410958904</v>
      </c>
    </row>
    <row r="333" spans="14:28" ht="24">
      <c r="N333" s="53"/>
      <c r="O333" s="44" t="s">
        <v>714</v>
      </c>
      <c r="P333" s="39">
        <v>11640297</v>
      </c>
      <c r="Q333" s="39">
        <v>24290903</v>
      </c>
      <c r="R333" s="39">
        <v>93206642</v>
      </c>
      <c r="S333" s="39">
        <v>34753545</v>
      </c>
      <c r="T333" s="39">
        <v>7513527</v>
      </c>
      <c r="U333" s="39">
        <v>48360260</v>
      </c>
      <c r="V333" s="39">
        <v>18136129</v>
      </c>
      <c r="W333" s="39">
        <v>9325210</v>
      </c>
      <c r="X333" s="39">
        <v>28203136</v>
      </c>
      <c r="Y333" s="39">
        <v>2881183</v>
      </c>
      <c r="Z333" s="54">
        <v>278310832</v>
      </c>
    </row>
    <row r="334" spans="14:28" ht="22.5">
      <c r="N334" s="55"/>
      <c r="O334" s="45" t="s">
        <v>716</v>
      </c>
      <c r="P334" s="40" t="s">
        <v>715</v>
      </c>
      <c r="Q334" s="40" t="s">
        <v>715</v>
      </c>
      <c r="R334" s="40" t="s">
        <v>715</v>
      </c>
      <c r="S334" s="40" t="s">
        <v>715</v>
      </c>
      <c r="T334" s="40" t="s">
        <v>715</v>
      </c>
      <c r="U334" s="40" t="s">
        <v>715</v>
      </c>
      <c r="V334" s="40" t="s">
        <v>715</v>
      </c>
      <c r="W334" s="40" t="s">
        <v>715</v>
      </c>
      <c r="X334" s="40" t="s">
        <v>715</v>
      </c>
      <c r="Y334" s="40" t="s">
        <v>715</v>
      </c>
      <c r="Z334" s="56" t="s">
        <v>715</v>
      </c>
    </row>
    <row r="335" spans="14:28" ht="24">
      <c r="N335" s="61">
        <v>18</v>
      </c>
      <c r="O335" s="45" t="s">
        <v>718</v>
      </c>
      <c r="P335" s="40">
        <v>31511774</v>
      </c>
      <c r="Q335" s="40">
        <v>80949909</v>
      </c>
      <c r="R335" s="40">
        <v>287621627</v>
      </c>
      <c r="S335" s="40">
        <v>132687467</v>
      </c>
      <c r="T335" s="40">
        <v>28200422</v>
      </c>
      <c r="U335" s="40">
        <v>147256660</v>
      </c>
      <c r="V335" s="40">
        <v>61259480</v>
      </c>
      <c r="W335" s="40">
        <v>28160564</v>
      </c>
      <c r="X335" s="40">
        <v>84399070</v>
      </c>
      <c r="Y335" s="40">
        <v>7375805</v>
      </c>
      <c r="Z335" s="56">
        <v>889422778</v>
      </c>
    </row>
    <row r="336" spans="14:28" ht="22.5">
      <c r="N336" s="58" t="s">
        <v>779</v>
      </c>
      <c r="O336" s="45" t="s">
        <v>720</v>
      </c>
      <c r="P336" s="40" t="s">
        <v>764</v>
      </c>
      <c r="Q336" s="40" t="s">
        <v>764</v>
      </c>
      <c r="R336" s="40" t="s">
        <v>764</v>
      </c>
      <c r="S336" s="40" t="s">
        <v>764</v>
      </c>
      <c r="T336" s="40" t="s">
        <v>764</v>
      </c>
      <c r="U336" s="40" t="s">
        <v>764</v>
      </c>
      <c r="V336" s="40" t="s">
        <v>764</v>
      </c>
      <c r="W336" s="40" t="s">
        <v>764</v>
      </c>
      <c r="X336" s="40" t="s">
        <v>764</v>
      </c>
      <c r="Y336" s="40" t="s">
        <v>764</v>
      </c>
      <c r="Z336" s="56">
        <v>37718123</v>
      </c>
    </row>
    <row r="337" spans="14:28">
      <c r="N337" s="55"/>
      <c r="O337" s="45" t="s">
        <v>721</v>
      </c>
      <c r="P337" s="40">
        <v>5405867</v>
      </c>
      <c r="Q337" s="40">
        <v>11199893</v>
      </c>
      <c r="R337" s="40">
        <v>33565302.100000009</v>
      </c>
      <c r="S337" s="40">
        <v>18379918</v>
      </c>
      <c r="T337" s="40">
        <v>1741323</v>
      </c>
      <c r="U337" s="40">
        <v>14782094</v>
      </c>
      <c r="V337" s="40">
        <v>22913988</v>
      </c>
      <c r="W337" s="40">
        <v>3866163</v>
      </c>
      <c r="X337" s="40">
        <v>9092835</v>
      </c>
      <c r="Y337" s="40">
        <v>219782</v>
      </c>
      <c r="Z337" s="56">
        <v>121167165.10000001</v>
      </c>
    </row>
    <row r="338" spans="14:28">
      <c r="N338" s="59"/>
      <c r="O338" s="47" t="s">
        <v>722</v>
      </c>
      <c r="P338" s="40" t="s">
        <v>764</v>
      </c>
      <c r="Q338" s="40" t="s">
        <v>764</v>
      </c>
      <c r="R338" s="40" t="s">
        <v>764</v>
      </c>
      <c r="S338" s="40" t="s">
        <v>764</v>
      </c>
      <c r="T338" s="40" t="s">
        <v>764</v>
      </c>
      <c r="U338" s="40" t="s">
        <v>764</v>
      </c>
      <c r="V338" s="40" t="s">
        <v>764</v>
      </c>
      <c r="W338" s="40" t="s">
        <v>764</v>
      </c>
      <c r="X338" s="40" t="s">
        <v>764</v>
      </c>
      <c r="Y338" s="40" t="s">
        <v>764</v>
      </c>
      <c r="Z338" s="60">
        <v>1048308066.1</v>
      </c>
      <c r="AB338">
        <f>+Z338*1000*1000/365/24/1000/10000</f>
        <v>11966.987055936073</v>
      </c>
    </row>
    <row r="339" spans="14:28" ht="24">
      <c r="N339" s="53"/>
      <c r="O339" s="44" t="s">
        <v>714</v>
      </c>
      <c r="P339" s="39">
        <v>11795319</v>
      </c>
      <c r="Q339" s="39">
        <v>25072893</v>
      </c>
      <c r="R339" s="39">
        <v>97600171</v>
      </c>
      <c r="S339" s="39">
        <v>36125303</v>
      </c>
      <c r="T339" s="39">
        <v>7912795</v>
      </c>
      <c r="U339" s="39">
        <v>50181561</v>
      </c>
      <c r="V339" s="39">
        <v>18889260</v>
      </c>
      <c r="W339" s="39">
        <v>9651430</v>
      </c>
      <c r="X339" s="39">
        <v>29549831</v>
      </c>
      <c r="Y339" s="39">
        <v>2944409</v>
      </c>
      <c r="Z339" s="54">
        <v>289722972</v>
      </c>
    </row>
    <row r="340" spans="14:28" ht="22.5">
      <c r="N340" s="55"/>
      <c r="O340" s="45" t="s">
        <v>716</v>
      </c>
      <c r="P340" s="40" t="s">
        <v>715</v>
      </c>
      <c r="Q340" s="40" t="s">
        <v>715</v>
      </c>
      <c r="R340" s="40" t="s">
        <v>715</v>
      </c>
      <c r="S340" s="40" t="s">
        <v>715</v>
      </c>
      <c r="T340" s="40" t="s">
        <v>715</v>
      </c>
      <c r="U340" s="40" t="s">
        <v>715</v>
      </c>
      <c r="V340" s="40" t="s">
        <v>715</v>
      </c>
      <c r="W340" s="40" t="s">
        <v>715</v>
      </c>
      <c r="X340" s="40" t="s">
        <v>715</v>
      </c>
      <c r="Y340" s="40" t="s">
        <v>715</v>
      </c>
      <c r="Z340" s="56" t="s">
        <v>715</v>
      </c>
    </row>
    <row r="341" spans="14:28" ht="24">
      <c r="N341" s="61">
        <v>19</v>
      </c>
      <c r="O341" s="45" t="s">
        <v>718</v>
      </c>
      <c r="P341" s="40">
        <v>32444990</v>
      </c>
      <c r="Q341" s="40">
        <v>84071709</v>
      </c>
      <c r="R341" s="40">
        <v>297396731</v>
      </c>
      <c r="S341" s="40">
        <v>137483691</v>
      </c>
      <c r="T341" s="40">
        <v>29304621</v>
      </c>
      <c r="U341" s="40">
        <v>150422404</v>
      </c>
      <c r="V341" s="40">
        <v>63578625</v>
      </c>
      <c r="W341" s="40">
        <v>29268787</v>
      </c>
      <c r="X341" s="40">
        <v>88081589</v>
      </c>
      <c r="Y341" s="40">
        <v>7490744</v>
      </c>
      <c r="Z341" s="56">
        <v>919543891</v>
      </c>
    </row>
    <row r="342" spans="14:28" ht="22.5">
      <c r="N342" s="58" t="s">
        <v>780</v>
      </c>
      <c r="O342" s="45" t="s">
        <v>720</v>
      </c>
      <c r="P342" s="40" t="s">
        <v>764</v>
      </c>
      <c r="Q342" s="40" t="s">
        <v>764</v>
      </c>
      <c r="R342" s="40" t="s">
        <v>764</v>
      </c>
      <c r="S342" s="40" t="s">
        <v>764</v>
      </c>
      <c r="T342" s="40" t="s">
        <v>764</v>
      </c>
      <c r="U342" s="40" t="s">
        <v>764</v>
      </c>
      <c r="V342" s="40" t="s">
        <v>764</v>
      </c>
      <c r="W342" s="40" t="s">
        <v>764</v>
      </c>
      <c r="X342" s="40" t="s">
        <v>764</v>
      </c>
      <c r="Y342" s="40" t="s">
        <v>764</v>
      </c>
      <c r="Z342" s="56">
        <v>40117125</v>
      </c>
    </row>
    <row r="343" spans="14:28">
      <c r="N343" s="55"/>
      <c r="O343" s="45" t="s">
        <v>721</v>
      </c>
      <c r="P343" s="40">
        <v>5255232</v>
      </c>
      <c r="Q343" s="40">
        <v>10174298</v>
      </c>
      <c r="R343" s="40">
        <v>32273869</v>
      </c>
      <c r="S343" s="40">
        <v>17974245</v>
      </c>
      <c r="T343" s="40">
        <v>1602825</v>
      </c>
      <c r="U343" s="40">
        <v>14887022</v>
      </c>
      <c r="V343" s="40">
        <v>22205766</v>
      </c>
      <c r="W343" s="40">
        <v>4252016</v>
      </c>
      <c r="X343" s="40">
        <v>8997219</v>
      </c>
      <c r="Y343" s="40">
        <v>208683</v>
      </c>
      <c r="Z343" s="56">
        <v>117831175</v>
      </c>
    </row>
    <row r="344" spans="14:28">
      <c r="N344" s="59"/>
      <c r="O344" s="47" t="s">
        <v>722</v>
      </c>
      <c r="P344" s="40" t="s">
        <v>764</v>
      </c>
      <c r="Q344" s="40" t="s">
        <v>764</v>
      </c>
      <c r="R344" s="40" t="s">
        <v>764</v>
      </c>
      <c r="S344" s="40" t="s">
        <v>764</v>
      </c>
      <c r="T344" s="40" t="s">
        <v>764</v>
      </c>
      <c r="U344" s="40" t="s">
        <v>764</v>
      </c>
      <c r="V344" s="40" t="s">
        <v>764</v>
      </c>
      <c r="W344" s="40" t="s">
        <v>764</v>
      </c>
      <c r="X344" s="40" t="s">
        <v>764</v>
      </c>
      <c r="Y344" s="40" t="s">
        <v>764</v>
      </c>
      <c r="Z344" s="60">
        <v>1077492191</v>
      </c>
      <c r="AB344">
        <f>+Z344*1000*1000/365/24/1000/10000</f>
        <v>12300.139166666668</v>
      </c>
    </row>
    <row r="345" spans="14:28" ht="24">
      <c r="N345" s="53"/>
      <c r="O345" s="44" t="s">
        <v>714</v>
      </c>
      <c r="P345" s="39">
        <v>11638549</v>
      </c>
      <c r="Q345" s="39">
        <v>24678996</v>
      </c>
      <c r="R345" s="39">
        <v>96058614</v>
      </c>
      <c r="S345" s="39">
        <v>35335648</v>
      </c>
      <c r="T345" s="39">
        <v>7902300</v>
      </c>
      <c r="U345" s="39">
        <v>49226556</v>
      </c>
      <c r="V345" s="39">
        <v>18737411</v>
      </c>
      <c r="W345" s="39">
        <v>9564520</v>
      </c>
      <c r="X345" s="39">
        <v>29253915</v>
      </c>
      <c r="Y345" s="39">
        <v>2886893</v>
      </c>
      <c r="Z345" s="54">
        <v>285283402</v>
      </c>
    </row>
    <row r="346" spans="14:28" ht="22.5">
      <c r="N346" s="55"/>
      <c r="O346" s="45" t="s">
        <v>716</v>
      </c>
      <c r="P346" s="40" t="s">
        <v>715</v>
      </c>
      <c r="Q346" s="40" t="s">
        <v>715</v>
      </c>
      <c r="R346" s="40" t="s">
        <v>715</v>
      </c>
      <c r="S346" s="40" t="s">
        <v>715</v>
      </c>
      <c r="T346" s="40" t="s">
        <v>715</v>
      </c>
      <c r="U346" s="40" t="s">
        <v>715</v>
      </c>
      <c r="V346" s="40" t="s">
        <v>715</v>
      </c>
      <c r="W346" s="40" t="s">
        <v>715</v>
      </c>
      <c r="X346" s="40" t="s">
        <v>715</v>
      </c>
      <c r="Y346" s="40" t="s">
        <v>715</v>
      </c>
      <c r="Z346" s="56" t="s">
        <v>715</v>
      </c>
    </row>
    <row r="347" spans="14:28" ht="24">
      <c r="N347" s="61">
        <v>20</v>
      </c>
      <c r="O347" s="45" t="s">
        <v>718</v>
      </c>
      <c r="P347" s="40">
        <v>31838532</v>
      </c>
      <c r="Q347" s="40">
        <v>81101278</v>
      </c>
      <c r="R347" s="40">
        <v>288956373</v>
      </c>
      <c r="S347" s="40">
        <v>129734073</v>
      </c>
      <c r="T347" s="40">
        <v>28154209</v>
      </c>
      <c r="U347" s="40">
        <v>145867495</v>
      </c>
      <c r="V347" s="40">
        <v>61222218</v>
      </c>
      <c r="W347" s="40">
        <v>28701312</v>
      </c>
      <c r="X347" s="40">
        <v>85883036</v>
      </c>
      <c r="Y347" s="40">
        <v>7476118</v>
      </c>
      <c r="Z347" s="56">
        <v>888934644</v>
      </c>
    </row>
    <row r="348" spans="14:28" ht="22.5">
      <c r="N348" s="58" t="s">
        <v>781</v>
      </c>
      <c r="O348" s="45" t="s">
        <v>720</v>
      </c>
      <c r="P348" s="40" t="s">
        <v>764</v>
      </c>
      <c r="Q348" s="40" t="s">
        <v>764</v>
      </c>
      <c r="R348" s="40" t="s">
        <v>764</v>
      </c>
      <c r="S348" s="40" t="s">
        <v>764</v>
      </c>
      <c r="T348" s="40" t="s">
        <v>764</v>
      </c>
      <c r="U348" s="40" t="s">
        <v>764</v>
      </c>
      <c r="V348" s="40" t="s">
        <v>764</v>
      </c>
      <c r="W348" s="40" t="s">
        <v>764</v>
      </c>
      <c r="X348" s="40" t="s">
        <v>764</v>
      </c>
      <c r="Y348" s="40" t="s">
        <v>764</v>
      </c>
      <c r="Z348" s="56">
        <v>36568394</v>
      </c>
    </row>
    <row r="349" spans="14:28">
      <c r="N349" s="55"/>
      <c r="O349" s="45" t="s">
        <v>721</v>
      </c>
      <c r="P349" s="40">
        <v>4842297</v>
      </c>
      <c r="Q349" s="40">
        <v>9256356</v>
      </c>
      <c r="R349" s="40">
        <v>30534569</v>
      </c>
      <c r="S349" s="40">
        <v>16932510</v>
      </c>
      <c r="T349" s="40">
        <v>1323455</v>
      </c>
      <c r="U349" s="40">
        <v>13456040</v>
      </c>
      <c r="V349" s="40">
        <v>20682369</v>
      </c>
      <c r="W349" s="40">
        <v>4416688</v>
      </c>
      <c r="X349" s="40">
        <v>8412756</v>
      </c>
      <c r="Y349" s="40">
        <v>172323</v>
      </c>
      <c r="Z349" s="56">
        <v>110029363</v>
      </c>
    </row>
    <row r="350" spans="14:28">
      <c r="N350" s="59"/>
      <c r="O350" s="47" t="s">
        <v>722</v>
      </c>
      <c r="P350" s="40" t="s">
        <v>764</v>
      </c>
      <c r="Q350" s="40" t="s">
        <v>764</v>
      </c>
      <c r="R350" s="40" t="s">
        <v>764</v>
      </c>
      <c r="S350" s="40" t="s">
        <v>764</v>
      </c>
      <c r="T350" s="40" t="s">
        <v>764</v>
      </c>
      <c r="U350" s="40" t="s">
        <v>764</v>
      </c>
      <c r="V350" s="40" t="s">
        <v>764</v>
      </c>
      <c r="W350" s="40" t="s">
        <v>764</v>
      </c>
      <c r="X350" s="40" t="s">
        <v>764</v>
      </c>
      <c r="Y350" s="40" t="s">
        <v>764</v>
      </c>
      <c r="Z350" s="60">
        <v>1035532401</v>
      </c>
      <c r="AB350">
        <f>+Z350*1000*1000/365/24/1000/10000</f>
        <v>11821.146130136987</v>
      </c>
    </row>
    <row r="351" spans="14:28" ht="24">
      <c r="N351" s="53"/>
      <c r="O351" s="44" t="s">
        <v>714</v>
      </c>
      <c r="P351" s="39">
        <v>11875460</v>
      </c>
      <c r="Q351" s="39">
        <v>25036076</v>
      </c>
      <c r="R351" s="39">
        <v>96089156</v>
      </c>
      <c r="S351" s="39">
        <v>35029398</v>
      </c>
      <c r="T351" s="39">
        <v>7994834</v>
      </c>
      <c r="U351" s="39">
        <v>48841093</v>
      </c>
      <c r="V351" s="39">
        <v>18546761</v>
      </c>
      <c r="W351" s="39">
        <v>9464024</v>
      </c>
      <c r="X351" s="39">
        <v>29172062</v>
      </c>
      <c r="Y351" s="39">
        <v>2915554</v>
      </c>
      <c r="Z351" s="54">
        <v>284964418</v>
      </c>
    </row>
    <row r="352" spans="14:28" ht="22.5">
      <c r="N352" s="55"/>
      <c r="O352" s="45" t="s">
        <v>716</v>
      </c>
      <c r="P352" s="40" t="s">
        <v>715</v>
      </c>
      <c r="Q352" s="40" t="s">
        <v>715</v>
      </c>
      <c r="R352" s="40" t="s">
        <v>715</v>
      </c>
      <c r="S352" s="40" t="s">
        <v>715</v>
      </c>
      <c r="T352" s="40" t="s">
        <v>715</v>
      </c>
      <c r="U352" s="40" t="s">
        <v>715</v>
      </c>
      <c r="V352" s="40" t="s">
        <v>715</v>
      </c>
      <c r="W352" s="40" t="s">
        <v>715</v>
      </c>
      <c r="X352" s="40" t="s">
        <v>715</v>
      </c>
      <c r="Y352" s="40" t="s">
        <v>715</v>
      </c>
      <c r="Z352" s="56" t="s">
        <v>715</v>
      </c>
    </row>
    <row r="353" spans="14:28" ht="24">
      <c r="N353" s="61">
        <v>21</v>
      </c>
      <c r="O353" s="45" t="s">
        <v>718</v>
      </c>
      <c r="P353" s="40">
        <v>31450859</v>
      </c>
      <c r="Q353" s="40">
        <v>78991684</v>
      </c>
      <c r="R353" s="40">
        <v>280167440</v>
      </c>
      <c r="S353" s="40">
        <v>122848991</v>
      </c>
      <c r="T353" s="40">
        <v>27175151</v>
      </c>
      <c r="U353" s="40">
        <v>141604527</v>
      </c>
      <c r="V353" s="40">
        <v>57911085</v>
      </c>
      <c r="W353" s="40">
        <v>27496151</v>
      </c>
      <c r="X353" s="40">
        <v>83391667</v>
      </c>
      <c r="Y353" s="40">
        <v>7478367</v>
      </c>
      <c r="Z353" s="56">
        <v>858515922</v>
      </c>
    </row>
    <row r="354" spans="14:28" ht="22.5">
      <c r="N354" s="58" t="s">
        <v>782</v>
      </c>
      <c r="O354" s="45" t="s">
        <v>720</v>
      </c>
      <c r="P354" s="40" t="s">
        <v>764</v>
      </c>
      <c r="Q354" s="40" t="s">
        <v>764</v>
      </c>
      <c r="R354" s="40" t="s">
        <v>764</v>
      </c>
      <c r="S354" s="40" t="s">
        <v>764</v>
      </c>
      <c r="T354" s="40" t="s">
        <v>764</v>
      </c>
      <c r="U354" s="40" t="s">
        <v>764</v>
      </c>
      <c r="V354" s="40" t="s">
        <v>764</v>
      </c>
      <c r="W354" s="40" t="s">
        <v>764</v>
      </c>
      <c r="X354" s="40" t="s">
        <v>764</v>
      </c>
      <c r="Y354" s="40" t="s">
        <v>764</v>
      </c>
      <c r="Z354" s="56">
        <v>38152289</v>
      </c>
    </row>
    <row r="355" spans="14:28">
      <c r="N355" s="55"/>
      <c r="O355" s="45" t="s">
        <v>721</v>
      </c>
      <c r="P355" s="40">
        <v>4567142</v>
      </c>
      <c r="Q355" s="40">
        <v>7872252</v>
      </c>
      <c r="R355" s="40">
        <v>30417368</v>
      </c>
      <c r="S355" s="40">
        <v>15641901</v>
      </c>
      <c r="T355" s="40">
        <v>1078623</v>
      </c>
      <c r="U355" s="40">
        <v>12846368</v>
      </c>
      <c r="V355" s="40">
        <v>21047500</v>
      </c>
      <c r="W355" s="40">
        <v>4339851</v>
      </c>
      <c r="X355" s="40">
        <v>8184703</v>
      </c>
      <c r="Y355" s="40">
        <v>158159</v>
      </c>
      <c r="Z355" s="56">
        <v>106153867</v>
      </c>
    </row>
    <row r="356" spans="14:28">
      <c r="N356" s="59"/>
      <c r="O356" s="47" t="s">
        <v>722</v>
      </c>
      <c r="P356" s="40" t="s">
        <v>764</v>
      </c>
      <c r="Q356" s="40" t="s">
        <v>764</v>
      </c>
      <c r="R356" s="40" t="s">
        <v>764</v>
      </c>
      <c r="S356" s="40" t="s">
        <v>764</v>
      </c>
      <c r="T356" s="40" t="s">
        <v>764</v>
      </c>
      <c r="U356" s="40" t="s">
        <v>764</v>
      </c>
      <c r="V356" s="40" t="s">
        <v>764</v>
      </c>
      <c r="W356" s="40" t="s">
        <v>764</v>
      </c>
      <c r="X356" s="40" t="s">
        <v>764</v>
      </c>
      <c r="Y356" s="40" t="s">
        <v>764</v>
      </c>
      <c r="Z356" s="60">
        <v>1002822078</v>
      </c>
      <c r="AB356">
        <f>+Z356*1000*1000/365/24/1000/10000</f>
        <v>11447.740616438356</v>
      </c>
    </row>
    <row r="357" spans="14:28" ht="24">
      <c r="N357" s="53"/>
      <c r="O357" s="44" t="s">
        <v>714</v>
      </c>
      <c r="P357" s="49">
        <v>12124433</v>
      </c>
      <c r="Q357" s="39">
        <v>26323482</v>
      </c>
      <c r="R357" s="50">
        <v>103422108</v>
      </c>
      <c r="S357" s="39">
        <v>37256053</v>
      </c>
      <c r="T357" s="39">
        <v>8661921</v>
      </c>
      <c r="U357" s="39">
        <v>52315580</v>
      </c>
      <c r="V357" s="39">
        <v>19854689</v>
      </c>
      <c r="W357" s="39">
        <v>10130108</v>
      </c>
      <c r="X357" s="39">
        <v>31150452</v>
      </c>
      <c r="Y357" s="49">
        <v>2990871</v>
      </c>
      <c r="Z357" s="62">
        <v>304229697</v>
      </c>
    </row>
    <row r="358" spans="14:28" ht="22.5">
      <c r="N358" s="55"/>
      <c r="O358" s="45" t="s">
        <v>716</v>
      </c>
      <c r="P358" s="46" t="s">
        <v>715</v>
      </c>
      <c r="Q358" s="40" t="s">
        <v>715</v>
      </c>
      <c r="R358" s="48" t="s">
        <v>715</v>
      </c>
      <c r="S358" s="40" t="s">
        <v>715</v>
      </c>
      <c r="T358" s="40" t="s">
        <v>715</v>
      </c>
      <c r="U358" s="40" t="s">
        <v>715</v>
      </c>
      <c r="V358" s="40" t="s">
        <v>715</v>
      </c>
      <c r="W358" s="40" t="s">
        <v>715</v>
      </c>
      <c r="X358" s="40" t="s">
        <v>715</v>
      </c>
      <c r="Y358" s="46" t="s">
        <v>715</v>
      </c>
      <c r="Z358" s="56" t="s">
        <v>715</v>
      </c>
    </row>
    <row r="359" spans="14:28" ht="24">
      <c r="N359" s="61">
        <v>22</v>
      </c>
      <c r="O359" s="45" t="s">
        <v>718</v>
      </c>
      <c r="P359" s="46">
        <v>32302410</v>
      </c>
      <c r="Q359" s="40">
        <v>82705754</v>
      </c>
      <c r="R359" s="48">
        <v>293386665</v>
      </c>
      <c r="S359" s="40">
        <v>130911393</v>
      </c>
      <c r="T359" s="40">
        <v>29543304</v>
      </c>
      <c r="U359" s="40">
        <v>151077769</v>
      </c>
      <c r="V359" s="40">
        <v>62395141</v>
      </c>
      <c r="W359" s="40">
        <v>29100358</v>
      </c>
      <c r="X359" s="40">
        <v>87473783</v>
      </c>
      <c r="Y359" s="46">
        <v>7521235</v>
      </c>
      <c r="Z359" s="63">
        <v>906417245</v>
      </c>
    </row>
    <row r="360" spans="14:28" ht="22.5">
      <c r="N360" s="58" t="s">
        <v>783</v>
      </c>
      <c r="O360" s="45" t="s">
        <v>720</v>
      </c>
      <c r="P360" s="40" t="s">
        <v>764</v>
      </c>
      <c r="Q360" s="40" t="s">
        <v>764</v>
      </c>
      <c r="R360" s="40" t="s">
        <v>764</v>
      </c>
      <c r="S360" s="40" t="s">
        <v>764</v>
      </c>
      <c r="T360" s="40" t="s">
        <v>764</v>
      </c>
      <c r="U360" s="40" t="s">
        <v>764</v>
      </c>
      <c r="V360" s="40" t="s">
        <v>764</v>
      </c>
      <c r="W360" s="40" t="s">
        <v>764</v>
      </c>
      <c r="X360" s="40" t="s">
        <v>764</v>
      </c>
      <c r="Y360" s="40" t="s">
        <v>764</v>
      </c>
      <c r="Z360" s="56">
        <v>24641503</v>
      </c>
    </row>
    <row r="361" spans="14:28">
      <c r="N361" s="55"/>
      <c r="O361" s="45" t="s">
        <v>721</v>
      </c>
      <c r="P361" s="46">
        <v>4693986</v>
      </c>
      <c r="Q361" s="40">
        <v>11017387</v>
      </c>
      <c r="R361" s="48">
        <v>33720886</v>
      </c>
      <c r="S361" s="40">
        <v>16156384</v>
      </c>
      <c r="T361" s="40">
        <v>1002608</v>
      </c>
      <c r="U361" s="40">
        <v>14139895</v>
      </c>
      <c r="V361" s="40">
        <v>25090045</v>
      </c>
      <c r="W361" s="40">
        <v>5518487</v>
      </c>
      <c r="X361" s="40">
        <v>13886688</v>
      </c>
      <c r="Y361" s="40">
        <v>155538</v>
      </c>
      <c r="Z361" s="56">
        <v>125381904</v>
      </c>
    </row>
    <row r="362" spans="14:28" ht="14.25" thickBot="1">
      <c r="N362" s="64"/>
      <c r="O362" s="65" t="s">
        <v>722</v>
      </c>
      <c r="P362" s="66" t="s">
        <v>764</v>
      </c>
      <c r="Q362" s="66" t="s">
        <v>764</v>
      </c>
      <c r="R362" s="66" t="s">
        <v>764</v>
      </c>
      <c r="S362" s="66" t="s">
        <v>764</v>
      </c>
      <c r="T362" s="66" t="s">
        <v>764</v>
      </c>
      <c r="U362" s="66" t="s">
        <v>764</v>
      </c>
      <c r="V362" s="66" t="s">
        <v>764</v>
      </c>
      <c r="W362" s="66" t="s">
        <v>764</v>
      </c>
      <c r="X362" s="66" t="s">
        <v>764</v>
      </c>
      <c r="Y362" s="66" t="s">
        <v>764</v>
      </c>
      <c r="Z362" s="67">
        <v>1056440652</v>
      </c>
      <c r="AA362" t="s">
        <v>814</v>
      </c>
      <c r="AB362">
        <f>+Z362*1000*1000/365/24/1000/10000</f>
        <v>12059.824794520549</v>
      </c>
    </row>
    <row r="364" spans="14:28">
      <c r="W364" t="s">
        <v>816</v>
      </c>
      <c r="X364" t="s">
        <v>817</v>
      </c>
    </row>
    <row r="365" spans="14:28">
      <c r="W365" s="68"/>
    </row>
    <row r="366" spans="14:28">
      <c r="W366" s="68"/>
    </row>
  </sheetData>
  <phoneticPr fontId="1"/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計算ボード</vt:lpstr>
      <vt:lpstr>Sheet1</vt:lpstr>
      <vt:lpstr>Sheet2</vt:lpstr>
      <vt:lpstr>電力量力づく</vt:lpstr>
      <vt:lpstr>電力管区需要電力</vt:lpstr>
      <vt:lpstr>人口ー使用電力量統計</vt:lpstr>
      <vt:lpstr>Sheet7</vt:lpstr>
      <vt:lpstr>Sheet8</vt:lpstr>
      <vt:lpstr>人口ー使用電力量 (予測)</vt:lpstr>
      <vt:lpstr>人口ー使用電力量</vt:lpstr>
      <vt:lpstr>原子力発電施設解体引当金シミュレーション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2014-09-25T04:01:36Z</dcterms:modified>
</cp:coreProperties>
</file>